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2065" windowHeight="8265" tabRatio="774"/>
  </bookViews>
  <sheets>
    <sheet name="Votanti" sheetId="1" r:id="rId1"/>
    <sheet name="SpoglioCL" sheetId="2" r:id="rId2"/>
    <sheet name="L1 LIBERTA" sheetId="3" r:id="rId3"/>
    <sheet name="L2 FdI" sheetId="4" r:id="rId4"/>
    <sheet name="L3 FI" sheetId="10" r:id="rId5"/>
    <sheet name="L4 Verdi Sin" sheetId="11" r:id="rId6"/>
    <sheet name="L5 Lega" sheetId="5" r:id="rId7"/>
    <sheet name="L6 M5S" sheetId="6" r:id="rId8"/>
    <sheet name="L7 Alt_PopPPE" sheetId="7" r:id="rId9"/>
    <sheet name="L8 StUnEuropa" sheetId="12" r:id="rId10"/>
    <sheet name="L9 Dem.Sovr.PoP" sheetId="14" r:id="rId11"/>
    <sheet name="L10 PaceTerraDign." sheetId="15" r:id="rId12"/>
    <sheet name="L11 PD" sheetId="16" r:id="rId13"/>
    <sheet name="L12 Azione" sheetId="13" r:id="rId14"/>
    <sheet name="Elenco votanti" sheetId="17" r:id="rId15"/>
  </sheets>
  <definedNames>
    <definedName name="_xlnm._FilterDatabase" localSheetId="7" hidden="1">'L6 M5S'!$A$8:$BQ$8</definedName>
    <definedName name="_xlnm._FilterDatabase" localSheetId="1" hidden="1">SpoglioCL!$A$8:$AA$43</definedName>
    <definedName name="_xlnm.Print_Area" localSheetId="0">Votanti!$B$2:$P$49</definedName>
  </definedNames>
  <calcPr calcId="125725"/>
</workbook>
</file>

<file path=xl/calcChain.xml><?xml version="1.0" encoding="utf-8"?>
<calcChain xmlns="http://schemas.openxmlformats.org/spreadsheetml/2006/main">
  <c r="C42" i="11"/>
  <c r="C42" i="3"/>
  <c r="E28" i="2"/>
  <c r="AC46" i="1"/>
  <c r="P9" i="2" l="1"/>
  <c r="P10"/>
  <c r="Q9"/>
  <c r="R9"/>
  <c r="S9"/>
  <c r="T9"/>
  <c r="U9"/>
  <c r="V9"/>
  <c r="W9"/>
  <c r="R40" i="13" l="1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6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5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4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S30"/>
  <c r="R30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2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7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6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5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1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1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4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40" i="3"/>
  <c r="S40" s="1"/>
  <c r="R10"/>
  <c r="S10" s="1"/>
  <c r="R11"/>
  <c r="S11" s="1"/>
  <c r="R12"/>
  <c r="S12" s="1"/>
  <c r="R13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R28"/>
  <c r="S28" s="1"/>
  <c r="R29"/>
  <c r="S29" s="1"/>
  <c r="R30"/>
  <c r="S30" s="1"/>
  <c r="R31"/>
  <c r="S31" s="1"/>
  <c r="R32"/>
  <c r="S32" s="1"/>
  <c r="R33"/>
  <c r="S33" s="1"/>
  <c r="R34"/>
  <c r="S34" s="1"/>
  <c r="R35"/>
  <c r="S35" s="1"/>
  <c r="R36"/>
  <c r="S36" s="1"/>
  <c r="R37"/>
  <c r="S37" s="1"/>
  <c r="R38"/>
  <c r="S38" s="1"/>
  <c r="R39"/>
  <c r="S39" s="1"/>
  <c r="R9"/>
  <c r="S9" s="1"/>
  <c r="W40" i="13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16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15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W11"/>
  <c r="W12"/>
  <c r="W13"/>
  <c r="W14"/>
  <c r="W9"/>
  <c r="W40" i="14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12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7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6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5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1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10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W40" i="4"/>
  <c r="W3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9"/>
  <c r="W40" i="3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9"/>
  <c r="AA43" i="1" l="1"/>
  <c r="AA32"/>
  <c r="L35" i="17" l="1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G42" i="2"/>
  <c r="H42"/>
  <c r="I42"/>
  <c r="E10"/>
  <c r="J10"/>
  <c r="E11"/>
  <c r="J11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E22"/>
  <c r="J22"/>
  <c r="E23"/>
  <c r="J23"/>
  <c r="E24"/>
  <c r="J24"/>
  <c r="E25"/>
  <c r="J25"/>
  <c r="E26"/>
  <c r="J26"/>
  <c r="E27"/>
  <c r="J27"/>
  <c r="J28"/>
  <c r="E29"/>
  <c r="J29"/>
  <c r="E30"/>
  <c r="J30"/>
  <c r="E31"/>
  <c r="J31"/>
  <c r="E32"/>
  <c r="J32"/>
  <c r="E33"/>
  <c r="J33"/>
  <c r="E34"/>
  <c r="J34"/>
  <c r="E35"/>
  <c r="J35"/>
  <c r="E36"/>
  <c r="J36"/>
  <c r="E37"/>
  <c r="J37"/>
  <c r="E38"/>
  <c r="J38"/>
  <c r="E39"/>
  <c r="J39"/>
  <c r="E40"/>
  <c r="J40"/>
  <c r="J9"/>
  <c r="E9"/>
  <c r="Q10"/>
  <c r="R10"/>
  <c r="S10"/>
  <c r="T10"/>
  <c r="U10"/>
  <c r="V10"/>
  <c r="W10"/>
  <c r="X10"/>
  <c r="Y10"/>
  <c r="Z10"/>
  <c r="AA10"/>
  <c r="P11"/>
  <c r="Q11"/>
  <c r="R11"/>
  <c r="S11"/>
  <c r="T11"/>
  <c r="U11"/>
  <c r="V11"/>
  <c r="W11"/>
  <c r="X11"/>
  <c r="Y11"/>
  <c r="Z11"/>
  <c r="AA11"/>
  <c r="P12"/>
  <c r="Q12"/>
  <c r="R12"/>
  <c r="S12"/>
  <c r="T12"/>
  <c r="U12"/>
  <c r="V12"/>
  <c r="W12"/>
  <c r="X12"/>
  <c r="Y12"/>
  <c r="Z12"/>
  <c r="AA12"/>
  <c r="P13"/>
  <c r="Q13"/>
  <c r="R13"/>
  <c r="S13"/>
  <c r="T13"/>
  <c r="U13"/>
  <c r="V13"/>
  <c r="W13"/>
  <c r="X13"/>
  <c r="Y13"/>
  <c r="Z13"/>
  <c r="AA13"/>
  <c r="P14"/>
  <c r="Q14"/>
  <c r="R14"/>
  <c r="S14"/>
  <c r="T14"/>
  <c r="U14"/>
  <c r="V14"/>
  <c r="W14"/>
  <c r="X14"/>
  <c r="Y14"/>
  <c r="Z14"/>
  <c r="AA14"/>
  <c r="P15"/>
  <c r="Q15"/>
  <c r="R15"/>
  <c r="S15"/>
  <c r="T15"/>
  <c r="U15"/>
  <c r="V15"/>
  <c r="W15"/>
  <c r="X15"/>
  <c r="Y15"/>
  <c r="Z15"/>
  <c r="AA15"/>
  <c r="P16"/>
  <c r="Q16"/>
  <c r="R16"/>
  <c r="S16"/>
  <c r="T16"/>
  <c r="U16"/>
  <c r="V16"/>
  <c r="W16"/>
  <c r="X16"/>
  <c r="Y16"/>
  <c r="Z16"/>
  <c r="AA16"/>
  <c r="P17"/>
  <c r="Q17"/>
  <c r="R17"/>
  <c r="S17"/>
  <c r="T17"/>
  <c r="U17"/>
  <c r="V17"/>
  <c r="W17"/>
  <c r="X17"/>
  <c r="Y17"/>
  <c r="Z17"/>
  <c r="AA17"/>
  <c r="P18"/>
  <c r="Q18"/>
  <c r="R18"/>
  <c r="S18"/>
  <c r="T18"/>
  <c r="U18"/>
  <c r="V18"/>
  <c r="W18"/>
  <c r="X18"/>
  <c r="Y18"/>
  <c r="Z18"/>
  <c r="AA18"/>
  <c r="P19"/>
  <c r="Q19"/>
  <c r="R19"/>
  <c r="S19"/>
  <c r="T19"/>
  <c r="U19"/>
  <c r="V19"/>
  <c r="W19"/>
  <c r="X19"/>
  <c r="Y19"/>
  <c r="Z19"/>
  <c r="AA19"/>
  <c r="P20"/>
  <c r="Q20"/>
  <c r="R20"/>
  <c r="S20"/>
  <c r="T20"/>
  <c r="U20"/>
  <c r="V20"/>
  <c r="W20"/>
  <c r="X20"/>
  <c r="Y20"/>
  <c r="Z20"/>
  <c r="AA20"/>
  <c r="P21"/>
  <c r="Q21"/>
  <c r="R21"/>
  <c r="S21"/>
  <c r="T21"/>
  <c r="U21"/>
  <c r="V21"/>
  <c r="W21"/>
  <c r="X21"/>
  <c r="Y21"/>
  <c r="Z21"/>
  <c r="AA21"/>
  <c r="P22"/>
  <c r="Q22"/>
  <c r="R22"/>
  <c r="S22"/>
  <c r="T22"/>
  <c r="U22"/>
  <c r="V22"/>
  <c r="W22"/>
  <c r="X22"/>
  <c r="Y22"/>
  <c r="Z22"/>
  <c r="AA22"/>
  <c r="P23"/>
  <c r="Q23"/>
  <c r="R23"/>
  <c r="S23"/>
  <c r="T23"/>
  <c r="U23"/>
  <c r="V23"/>
  <c r="W23"/>
  <c r="X23"/>
  <c r="Y23"/>
  <c r="Z23"/>
  <c r="AA23"/>
  <c r="P24"/>
  <c r="Q24"/>
  <c r="R24"/>
  <c r="S24"/>
  <c r="T24"/>
  <c r="U24"/>
  <c r="V24"/>
  <c r="W24"/>
  <c r="X24"/>
  <c r="Y24"/>
  <c r="Z24"/>
  <c r="AA24"/>
  <c r="P25"/>
  <c r="Q25"/>
  <c r="R25"/>
  <c r="S25"/>
  <c r="T25"/>
  <c r="U25"/>
  <c r="V25"/>
  <c r="W25"/>
  <c r="X25"/>
  <c r="Y25"/>
  <c r="Z25"/>
  <c r="AA25"/>
  <c r="P26"/>
  <c r="Q26"/>
  <c r="R26"/>
  <c r="S26"/>
  <c r="T26"/>
  <c r="U26"/>
  <c r="V26"/>
  <c r="W26"/>
  <c r="X26"/>
  <c r="Y26"/>
  <c r="Z26"/>
  <c r="AA26"/>
  <c r="P27"/>
  <c r="Q27"/>
  <c r="R27"/>
  <c r="S27"/>
  <c r="T27"/>
  <c r="U27"/>
  <c r="V27"/>
  <c r="W27"/>
  <c r="X27"/>
  <c r="Y27"/>
  <c r="Z27"/>
  <c r="AA27"/>
  <c r="P28"/>
  <c r="Q28"/>
  <c r="R28"/>
  <c r="S28"/>
  <c r="T28"/>
  <c r="U28"/>
  <c r="V28"/>
  <c r="W28"/>
  <c r="X28"/>
  <c r="Y28"/>
  <c r="Z28"/>
  <c r="AA28"/>
  <c r="P29"/>
  <c r="Q29"/>
  <c r="R29"/>
  <c r="S29"/>
  <c r="T29"/>
  <c r="U29"/>
  <c r="V29"/>
  <c r="W29"/>
  <c r="X29"/>
  <c r="Y29"/>
  <c r="Z29"/>
  <c r="AA29"/>
  <c r="P30"/>
  <c r="Q30"/>
  <c r="R30"/>
  <c r="S30"/>
  <c r="T30"/>
  <c r="U30"/>
  <c r="V30"/>
  <c r="W30"/>
  <c r="X30"/>
  <c r="Y30"/>
  <c r="Z30"/>
  <c r="AA30"/>
  <c r="P31"/>
  <c r="Q31"/>
  <c r="R31"/>
  <c r="S31"/>
  <c r="T31"/>
  <c r="U31"/>
  <c r="V31"/>
  <c r="W31"/>
  <c r="X31"/>
  <c r="Y31"/>
  <c r="Z31"/>
  <c r="AA31"/>
  <c r="P32"/>
  <c r="Q32"/>
  <c r="R32"/>
  <c r="S32"/>
  <c r="T32"/>
  <c r="U32"/>
  <c r="V32"/>
  <c r="W32"/>
  <c r="X32"/>
  <c r="Y32"/>
  <c r="Z32"/>
  <c r="AA32"/>
  <c r="P33"/>
  <c r="Q33"/>
  <c r="R33"/>
  <c r="S33"/>
  <c r="T33"/>
  <c r="U33"/>
  <c r="V33"/>
  <c r="W33"/>
  <c r="X33"/>
  <c r="Y33"/>
  <c r="Z33"/>
  <c r="AA33"/>
  <c r="P34"/>
  <c r="Q34"/>
  <c r="R34"/>
  <c r="S34"/>
  <c r="T34"/>
  <c r="U34"/>
  <c r="V34"/>
  <c r="W34"/>
  <c r="X34"/>
  <c r="Y34"/>
  <c r="Z34"/>
  <c r="AA34"/>
  <c r="P35"/>
  <c r="Q35"/>
  <c r="R35"/>
  <c r="S35"/>
  <c r="T35"/>
  <c r="U35"/>
  <c r="V35"/>
  <c r="W35"/>
  <c r="X35"/>
  <c r="Y35"/>
  <c r="Z35"/>
  <c r="AA35"/>
  <c r="P36"/>
  <c r="Q36"/>
  <c r="R36"/>
  <c r="S36"/>
  <c r="T36"/>
  <c r="U36"/>
  <c r="V36"/>
  <c r="W36"/>
  <c r="X36"/>
  <c r="Y36"/>
  <c r="Z36"/>
  <c r="AA36"/>
  <c r="P37"/>
  <c r="Q37"/>
  <c r="R37"/>
  <c r="S37"/>
  <c r="T37"/>
  <c r="U37"/>
  <c r="V37"/>
  <c r="W37"/>
  <c r="X37"/>
  <c r="Y37"/>
  <c r="Z37"/>
  <c r="AA37"/>
  <c r="P38"/>
  <c r="Q38"/>
  <c r="R38"/>
  <c r="S38"/>
  <c r="T38"/>
  <c r="U38"/>
  <c r="V38"/>
  <c r="W38"/>
  <c r="X38"/>
  <c r="Y38"/>
  <c r="Z38"/>
  <c r="AA38"/>
  <c r="P39"/>
  <c r="Q39"/>
  <c r="R39"/>
  <c r="S39"/>
  <c r="T39"/>
  <c r="U39"/>
  <c r="V39"/>
  <c r="W39"/>
  <c r="X39"/>
  <c r="Y39"/>
  <c r="Z39"/>
  <c r="AA39"/>
  <c r="P40"/>
  <c r="Q40"/>
  <c r="R40"/>
  <c r="S40"/>
  <c r="T40"/>
  <c r="U40"/>
  <c r="V40"/>
  <c r="W40"/>
  <c r="X40"/>
  <c r="Y40"/>
  <c r="Z40"/>
  <c r="AA40"/>
  <c r="AA9"/>
  <c r="Z9"/>
  <c r="Y9"/>
  <c r="X9"/>
  <c r="V42" i="16"/>
  <c r="U42"/>
  <c r="Q42"/>
  <c r="P42"/>
  <c r="O42"/>
  <c r="N42"/>
  <c r="M42"/>
  <c r="L42"/>
  <c r="K42"/>
  <c r="J42"/>
  <c r="I42"/>
  <c r="H42"/>
  <c r="G42"/>
  <c r="F42"/>
  <c r="E42"/>
  <c r="D42"/>
  <c r="C42"/>
  <c r="V42" i="15"/>
  <c r="U42"/>
  <c r="Q42"/>
  <c r="P42"/>
  <c r="O42"/>
  <c r="N42"/>
  <c r="M42"/>
  <c r="L42"/>
  <c r="K42"/>
  <c r="J42"/>
  <c r="I42"/>
  <c r="H42"/>
  <c r="G42"/>
  <c r="F42"/>
  <c r="E42"/>
  <c r="D42"/>
  <c r="C42"/>
  <c r="V42" i="14"/>
  <c r="U42"/>
  <c r="Q42"/>
  <c r="P42"/>
  <c r="O42"/>
  <c r="N42"/>
  <c r="M42"/>
  <c r="L42"/>
  <c r="K42"/>
  <c r="J42"/>
  <c r="I42"/>
  <c r="H42"/>
  <c r="G42"/>
  <c r="F42"/>
  <c r="E42"/>
  <c r="D42"/>
  <c r="V42" i="13"/>
  <c r="U42"/>
  <c r="Q42"/>
  <c r="P42"/>
  <c r="O42"/>
  <c r="N42"/>
  <c r="M42"/>
  <c r="L42"/>
  <c r="K42"/>
  <c r="J42"/>
  <c r="I42"/>
  <c r="H42"/>
  <c r="G42"/>
  <c r="F42"/>
  <c r="E42"/>
  <c r="D42"/>
  <c r="C42"/>
  <c r="V42" i="12"/>
  <c r="U42"/>
  <c r="Q42"/>
  <c r="P42"/>
  <c r="O42"/>
  <c r="N42"/>
  <c r="M42"/>
  <c r="L42"/>
  <c r="K42"/>
  <c r="J42"/>
  <c r="I42"/>
  <c r="H42"/>
  <c r="G42"/>
  <c r="F42"/>
  <c r="E42"/>
  <c r="D42"/>
  <c r="C42"/>
  <c r="V42" i="7"/>
  <c r="U42"/>
  <c r="Q42"/>
  <c r="P42"/>
  <c r="O42"/>
  <c r="N42"/>
  <c r="M42"/>
  <c r="L42"/>
  <c r="K42"/>
  <c r="J42"/>
  <c r="I42"/>
  <c r="H42"/>
  <c r="G42"/>
  <c r="F42"/>
  <c r="E42"/>
  <c r="D42"/>
  <c r="C42"/>
  <c r="V42" i="6"/>
  <c r="U42"/>
  <c r="Q42"/>
  <c r="P42"/>
  <c r="O42"/>
  <c r="N42"/>
  <c r="M42"/>
  <c r="L42"/>
  <c r="K42"/>
  <c r="J42"/>
  <c r="I42"/>
  <c r="H42"/>
  <c r="G42"/>
  <c r="F42"/>
  <c r="E42"/>
  <c r="D42"/>
  <c r="C42"/>
  <c r="V42" i="5"/>
  <c r="U42"/>
  <c r="Q42"/>
  <c r="P42"/>
  <c r="O42"/>
  <c r="N42"/>
  <c r="M42"/>
  <c r="L42"/>
  <c r="K42"/>
  <c r="J42"/>
  <c r="I42"/>
  <c r="H42"/>
  <c r="G42"/>
  <c r="F42"/>
  <c r="E42"/>
  <c r="D42"/>
  <c r="C42"/>
  <c r="V42" i="11"/>
  <c r="U42"/>
  <c r="Q42"/>
  <c r="P42"/>
  <c r="O42"/>
  <c r="N42"/>
  <c r="M42"/>
  <c r="L42"/>
  <c r="K42"/>
  <c r="J42"/>
  <c r="I42"/>
  <c r="H42"/>
  <c r="G42"/>
  <c r="F42"/>
  <c r="E42"/>
  <c r="D42"/>
  <c r="W42"/>
  <c r="V42" i="10"/>
  <c r="U42"/>
  <c r="Q42"/>
  <c r="P42"/>
  <c r="O42"/>
  <c r="N42"/>
  <c r="M42"/>
  <c r="L42"/>
  <c r="K42"/>
  <c r="J42"/>
  <c r="I42"/>
  <c r="H42"/>
  <c r="G42"/>
  <c r="F42"/>
  <c r="E42"/>
  <c r="D42"/>
  <c r="C42"/>
  <c r="V42" i="4"/>
  <c r="U42"/>
  <c r="Q42"/>
  <c r="P42"/>
  <c r="O42"/>
  <c r="N42"/>
  <c r="M42"/>
  <c r="L42"/>
  <c r="K42"/>
  <c r="J42"/>
  <c r="I42"/>
  <c r="H42"/>
  <c r="G42"/>
  <c r="F42"/>
  <c r="E42"/>
  <c r="D42"/>
  <c r="C42"/>
  <c r="U42" i="3"/>
  <c r="V42"/>
  <c r="K13" i="1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L12"/>
  <c r="K12"/>
  <c r="W28"/>
  <c r="W46" s="1"/>
  <c r="S32"/>
  <c r="AD46"/>
  <c r="E42" i="2" l="1"/>
  <c r="J42"/>
  <c r="D40"/>
  <c r="F40" s="1"/>
  <c r="D38"/>
  <c r="F38" s="1"/>
  <c r="D36"/>
  <c r="F36" s="1"/>
  <c r="D34"/>
  <c r="F34" s="1"/>
  <c r="D32"/>
  <c r="F32" s="1"/>
  <c r="D30"/>
  <c r="D28"/>
  <c r="F28" s="1"/>
  <c r="D26"/>
  <c r="F26" s="1"/>
  <c r="D24"/>
  <c r="F24" s="1"/>
  <c r="D22"/>
  <c r="F22" s="1"/>
  <c r="L22" s="1"/>
  <c r="D20"/>
  <c r="D18"/>
  <c r="F18" s="1"/>
  <c r="L18" s="1"/>
  <c r="D16"/>
  <c r="F16" s="1"/>
  <c r="D14"/>
  <c r="F14" s="1"/>
  <c r="D12"/>
  <c r="F12" s="1"/>
  <c r="D10"/>
  <c r="F10" s="1"/>
  <c r="D9"/>
  <c r="F9" s="1"/>
  <c r="D39"/>
  <c r="F39" s="1"/>
  <c r="D37"/>
  <c r="D35"/>
  <c r="D33"/>
  <c r="F33" s="1"/>
  <c r="D31"/>
  <c r="F31" s="1"/>
  <c r="D29"/>
  <c r="F29" s="1"/>
  <c r="D27"/>
  <c r="F27" s="1"/>
  <c r="D25"/>
  <c r="F25" s="1"/>
  <c r="D23"/>
  <c r="F23" s="1"/>
  <c r="D21"/>
  <c r="F21" s="1"/>
  <c r="D19"/>
  <c r="F19" s="1"/>
  <c r="D17"/>
  <c r="F17" s="1"/>
  <c r="D15"/>
  <c r="F15" s="1"/>
  <c r="D13"/>
  <c r="F13" s="1"/>
  <c r="D11"/>
  <c r="F11" s="1"/>
  <c r="W42" i="16"/>
  <c r="O43" s="1"/>
  <c r="W42" i="15"/>
  <c r="N43" s="1"/>
  <c r="W42" i="14"/>
  <c r="W42" i="13"/>
  <c r="D43" s="1"/>
  <c r="W42" i="12"/>
  <c r="L43" s="1"/>
  <c r="W42" i="7"/>
  <c r="M43" s="1"/>
  <c r="W42" i="6"/>
  <c r="O43" s="1"/>
  <c r="W42" i="5"/>
  <c r="L43" i="11"/>
  <c r="D43"/>
  <c r="F43"/>
  <c r="N43"/>
  <c r="G43"/>
  <c r="O43"/>
  <c r="H43"/>
  <c r="P43"/>
  <c r="W43"/>
  <c r="I43"/>
  <c r="M43"/>
  <c r="E43"/>
  <c r="C43"/>
  <c r="K43"/>
  <c r="Q43"/>
  <c r="J43"/>
  <c r="W42" i="10"/>
  <c r="L43" s="1"/>
  <c r="W42" i="4"/>
  <c r="C43" i="10" l="1"/>
  <c r="K43"/>
  <c r="F37" i="2"/>
  <c r="L37" s="1"/>
  <c r="F20"/>
  <c r="L20" s="1"/>
  <c r="F30"/>
  <c r="L30" s="1"/>
  <c r="F35"/>
  <c r="L35" s="1"/>
  <c r="E43" i="16"/>
  <c r="Q43"/>
  <c r="N43"/>
  <c r="F43"/>
  <c r="G43"/>
  <c r="M43"/>
  <c r="P43" i="15"/>
  <c r="H43"/>
  <c r="E43"/>
  <c r="E43" i="12"/>
  <c r="M43" i="6"/>
  <c r="E43"/>
  <c r="G43"/>
  <c r="L36" i="2"/>
  <c r="F43" i="6"/>
  <c r="N43" i="10"/>
  <c r="D43"/>
  <c r="L13" i="2"/>
  <c r="L25"/>
  <c r="L26"/>
  <c r="L34"/>
  <c r="L27"/>
  <c r="L19"/>
  <c r="L29"/>
  <c r="L14"/>
  <c r="I43" i="16"/>
  <c r="J43" i="6"/>
  <c r="Q43"/>
  <c r="I43"/>
  <c r="N43"/>
  <c r="L21" i="2"/>
  <c r="L28"/>
  <c r="L17"/>
  <c r="L11"/>
  <c r="L38"/>
  <c r="L10"/>
  <c r="L40"/>
  <c r="L12"/>
  <c r="L16"/>
  <c r="L15"/>
  <c r="L31"/>
  <c r="L33"/>
  <c r="L24"/>
  <c r="L32"/>
  <c r="L23"/>
  <c r="L39"/>
  <c r="D42"/>
  <c r="K43" i="16"/>
  <c r="P43"/>
  <c r="H43"/>
  <c r="C43"/>
  <c r="L43"/>
  <c r="W43"/>
  <c r="D43"/>
  <c r="J43"/>
  <c r="W43" i="15"/>
  <c r="G43"/>
  <c r="O43"/>
  <c r="C43"/>
  <c r="L43"/>
  <c r="D43"/>
  <c r="K43"/>
  <c r="F43"/>
  <c r="J43"/>
  <c r="M43"/>
  <c r="Q43"/>
  <c r="I43"/>
  <c r="N43" i="14"/>
  <c r="F43"/>
  <c r="M43"/>
  <c r="E43"/>
  <c r="O43"/>
  <c r="W43"/>
  <c r="G43"/>
  <c r="Q43"/>
  <c r="C43"/>
  <c r="L43"/>
  <c r="J43"/>
  <c r="D43"/>
  <c r="K43"/>
  <c r="H43"/>
  <c r="P43"/>
  <c r="I43"/>
  <c r="N43" i="13"/>
  <c r="F43"/>
  <c r="Q43"/>
  <c r="I43"/>
  <c r="J43"/>
  <c r="W43"/>
  <c r="M43"/>
  <c r="K43"/>
  <c r="E43"/>
  <c r="P43"/>
  <c r="L43"/>
  <c r="H43"/>
  <c r="C43"/>
  <c r="O43"/>
  <c r="G43"/>
  <c r="K43" i="12"/>
  <c r="O43"/>
  <c r="G43"/>
  <c r="N43"/>
  <c r="M43"/>
  <c r="F43"/>
  <c r="P43"/>
  <c r="H43"/>
  <c r="Q43"/>
  <c r="W43"/>
  <c r="I43"/>
  <c r="J43"/>
  <c r="D43"/>
  <c r="C43"/>
  <c r="L43" i="7"/>
  <c r="D43"/>
  <c r="C43"/>
  <c r="K43"/>
  <c r="Q43"/>
  <c r="I43"/>
  <c r="P43"/>
  <c r="H43"/>
  <c r="O43"/>
  <c r="G43"/>
  <c r="N43"/>
  <c r="F43"/>
  <c r="J43"/>
  <c r="W43"/>
  <c r="E43"/>
  <c r="W43" i="6"/>
  <c r="K43"/>
  <c r="P43"/>
  <c r="H43"/>
  <c r="D43"/>
  <c r="L43"/>
  <c r="C43"/>
  <c r="I43" i="5"/>
  <c r="N43"/>
  <c r="F43"/>
  <c r="J43"/>
  <c r="W43"/>
  <c r="Q43"/>
  <c r="G43"/>
  <c r="O43"/>
  <c r="C43"/>
  <c r="D43"/>
  <c r="K43"/>
  <c r="H43"/>
  <c r="L43"/>
  <c r="P43"/>
  <c r="E43"/>
  <c r="M43"/>
  <c r="P43" i="10"/>
  <c r="H43"/>
  <c r="O43"/>
  <c r="G43"/>
  <c r="I43"/>
  <c r="J43"/>
  <c r="Q43"/>
  <c r="W43"/>
  <c r="F43"/>
  <c r="M43"/>
  <c r="E43"/>
  <c r="G43" i="4"/>
  <c r="F43"/>
  <c r="E43"/>
  <c r="W43"/>
  <c r="O43"/>
  <c r="N43"/>
  <c r="M43"/>
  <c r="J43"/>
  <c r="Q43"/>
  <c r="I43"/>
  <c r="L43"/>
  <c r="P43"/>
  <c r="D43"/>
  <c r="H43"/>
  <c r="K43"/>
  <c r="C43"/>
  <c r="I12" i="1"/>
  <c r="W42" i="3" l="1"/>
  <c r="L9" i="2" l="1"/>
  <c r="L42" s="1"/>
  <c r="F42"/>
  <c r="C43" i="3"/>
  <c r="W43"/>
  <c r="O43" i="2" l="1"/>
  <c r="D42" i="3"/>
  <c r="D43" s="1"/>
  <c r="E42"/>
  <c r="E43" s="1"/>
  <c r="F42"/>
  <c r="F43" s="1"/>
  <c r="G42"/>
  <c r="G43" s="1"/>
  <c r="H42"/>
  <c r="H43" s="1"/>
  <c r="I42"/>
  <c r="I43" s="1"/>
  <c r="J42"/>
  <c r="J43" s="1"/>
  <c r="K42"/>
  <c r="K43" s="1"/>
  <c r="L42"/>
  <c r="L43" s="1"/>
  <c r="M42"/>
  <c r="M43" s="1"/>
  <c r="N42"/>
  <c r="N43" s="1"/>
  <c r="O42"/>
  <c r="O43" s="1"/>
  <c r="P42"/>
  <c r="P43" s="1"/>
  <c r="Q42"/>
  <c r="Q43" s="1"/>
  <c r="O46" i="1"/>
  <c r="AD47" s="1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46" l="1"/>
  <c r="Q42" i="2" l="1"/>
  <c r="Q43" s="1"/>
  <c r="R42"/>
  <c r="R43" s="1"/>
  <c r="S42"/>
  <c r="S43" s="1"/>
  <c r="T42"/>
  <c r="T43" s="1"/>
  <c r="U42"/>
  <c r="U43" s="1"/>
  <c r="V42"/>
  <c r="V43" s="1"/>
  <c r="W42"/>
  <c r="W43" s="1"/>
  <c r="X42"/>
  <c r="X43" s="1"/>
  <c r="Y42"/>
  <c r="Y43" s="1"/>
  <c r="Z42"/>
  <c r="Z43" s="1"/>
  <c r="AA42"/>
  <c r="AA43" s="1"/>
  <c r="P42"/>
  <c r="I42" i="1"/>
  <c r="I43"/>
  <c r="P43" i="2" l="1"/>
  <c r="AC42"/>
  <c r="D46" i="1"/>
  <c r="P43"/>
  <c r="AF43" s="1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P13"/>
  <c r="P14"/>
  <c r="P15"/>
  <c r="P16"/>
  <c r="AF16" s="1"/>
  <c r="P17"/>
  <c r="P18"/>
  <c r="X18" s="1"/>
  <c r="P19"/>
  <c r="P20"/>
  <c r="P21"/>
  <c r="P22"/>
  <c r="P23"/>
  <c r="P24"/>
  <c r="P25"/>
  <c r="P26"/>
  <c r="P27"/>
  <c r="P28"/>
  <c r="AF28" s="1"/>
  <c r="P29"/>
  <c r="AF29" s="1"/>
  <c r="P30"/>
  <c r="AF30" s="1"/>
  <c r="P31"/>
  <c r="P32"/>
  <c r="P33"/>
  <c r="AF33" s="1"/>
  <c r="P34"/>
  <c r="P35"/>
  <c r="P36"/>
  <c r="P37"/>
  <c r="P38"/>
  <c r="P39"/>
  <c r="P40"/>
  <c r="AF40" s="1"/>
  <c r="P41"/>
  <c r="T41" s="1"/>
  <c r="P42"/>
  <c r="AF42" s="1"/>
  <c r="P12"/>
  <c r="S46"/>
  <c r="U46"/>
  <c r="Z46"/>
  <c r="Z47" s="1"/>
  <c r="Y46"/>
  <c r="V46"/>
  <c r="V47" s="1"/>
  <c r="Q46"/>
  <c r="R46"/>
  <c r="R47" s="1"/>
  <c r="N46"/>
  <c r="AC47" s="1"/>
  <c r="H46"/>
  <c r="G46"/>
  <c r="F46"/>
  <c r="E46"/>
  <c r="T12" l="1"/>
  <c r="P46"/>
  <c r="W47" s="1"/>
  <c r="AF31"/>
  <c r="X31"/>
  <c r="I46"/>
  <c r="Q47"/>
  <c r="AF13"/>
  <c r="T13"/>
  <c r="Y47"/>
  <c r="U47"/>
  <c r="AB34"/>
  <c r="AF34"/>
  <c r="AB26"/>
  <c r="AF26"/>
  <c r="AB18"/>
  <c r="AF18"/>
  <c r="AB41"/>
  <c r="AF41"/>
  <c r="AB25"/>
  <c r="AF25"/>
  <c r="AB17"/>
  <c r="AF17"/>
  <c r="AB32"/>
  <c r="AF32"/>
  <c r="AB24"/>
  <c r="AF24"/>
  <c r="AB39"/>
  <c r="AF39"/>
  <c r="AB23"/>
  <c r="AF23"/>
  <c r="AB15"/>
  <c r="AF15"/>
  <c r="AB38"/>
  <c r="AF38"/>
  <c r="AB22"/>
  <c r="AF22"/>
  <c r="AB14"/>
  <c r="AF14"/>
  <c r="AB37"/>
  <c r="AF37"/>
  <c r="AB21"/>
  <c r="AF21"/>
  <c r="AB36"/>
  <c r="AF36"/>
  <c r="AB20"/>
  <c r="AF20"/>
  <c r="AB12"/>
  <c r="AF12"/>
  <c r="AB35"/>
  <c r="AF35"/>
  <c r="AB27"/>
  <c r="AF27"/>
  <c r="AB19"/>
  <c r="AF19"/>
  <c r="M33"/>
  <c r="M30" i="2" s="1"/>
  <c r="N30" s="1"/>
  <c r="M21" i="1"/>
  <c r="M18" i="2" s="1"/>
  <c r="N18" s="1"/>
  <c r="M37" i="1"/>
  <c r="M34" i="2" s="1"/>
  <c r="N34" s="1"/>
  <c r="M22" i="1"/>
  <c r="M19" i="2" s="1"/>
  <c r="N19" s="1"/>
  <c r="X40" i="1"/>
  <c r="AB40"/>
  <c r="X16"/>
  <c r="AB16"/>
  <c r="M26"/>
  <c r="M23" i="2" s="1"/>
  <c r="N23" s="1"/>
  <c r="X29" i="1"/>
  <c r="AB29"/>
  <c r="X13"/>
  <c r="AB13"/>
  <c r="X28"/>
  <c r="AB28"/>
  <c r="X43"/>
  <c r="AB43"/>
  <c r="AB31"/>
  <c r="M34"/>
  <c r="M31" i="2" s="1"/>
  <c r="N31" s="1"/>
  <c r="X30" i="1"/>
  <c r="AB30"/>
  <c r="X42"/>
  <c r="AB42"/>
  <c r="X33"/>
  <c r="AB33"/>
  <c r="M40"/>
  <c r="M37" i="2" s="1"/>
  <c r="N37" s="1"/>
  <c r="T20" i="1"/>
  <c r="X20"/>
  <c r="X12"/>
  <c r="T35"/>
  <c r="X35"/>
  <c r="T27"/>
  <c r="X27"/>
  <c r="T19"/>
  <c r="X19"/>
  <c r="M15"/>
  <c r="M12" i="2" s="1"/>
  <c r="N12" s="1"/>
  <c r="T34" i="1"/>
  <c r="X34"/>
  <c r="T26"/>
  <c r="X26"/>
  <c r="T18"/>
  <c r="M16"/>
  <c r="M13" i="2" s="1"/>
  <c r="N13" s="1"/>
  <c r="X41" i="1"/>
  <c r="T25"/>
  <c r="X25"/>
  <c r="T17"/>
  <c r="X17"/>
  <c r="T32"/>
  <c r="X32"/>
  <c r="T24"/>
  <c r="X24"/>
  <c r="M18"/>
  <c r="M15" i="2" s="1"/>
  <c r="N15" s="1"/>
  <c r="T39" i="1"/>
  <c r="X39"/>
  <c r="T23"/>
  <c r="X23"/>
  <c r="T15"/>
  <c r="X15"/>
  <c r="M19"/>
  <c r="M16" i="2" s="1"/>
  <c r="N16" s="1"/>
  <c r="M27" i="1"/>
  <c r="M24" i="2" s="1"/>
  <c r="N24" s="1"/>
  <c r="M35" i="1"/>
  <c r="M32" i="2" s="1"/>
  <c r="N32" s="1"/>
  <c r="T38" i="1"/>
  <c r="X38"/>
  <c r="T22"/>
  <c r="X22"/>
  <c r="T14"/>
  <c r="X14"/>
  <c r="M28"/>
  <c r="M25" i="2" s="1"/>
  <c r="N25" s="1"/>
  <c r="M36" i="1"/>
  <c r="M33" i="2" s="1"/>
  <c r="N33" s="1"/>
  <c r="T37" i="1"/>
  <c r="X37"/>
  <c r="T21"/>
  <c r="X21"/>
  <c r="T36"/>
  <c r="X36"/>
  <c r="T42"/>
  <c r="T28"/>
  <c r="M24"/>
  <c r="M21" i="2" s="1"/>
  <c r="N21" s="1"/>
  <c r="M32" i="1"/>
  <c r="M29" i="2" s="1"/>
  <c r="N29" s="1"/>
  <c r="T40" i="1"/>
  <c r="T43"/>
  <c r="T33"/>
  <c r="T31"/>
  <c r="T16"/>
  <c r="T29"/>
  <c r="T30"/>
  <c r="M29"/>
  <c r="M26" i="2" s="1"/>
  <c r="N26" s="1"/>
  <c r="K46" i="1"/>
  <c r="K47" s="1"/>
  <c r="M25"/>
  <c r="M22" i="2" s="1"/>
  <c r="N22" s="1"/>
  <c r="M41" i="1"/>
  <c r="M38" i="2" s="1"/>
  <c r="N38" s="1"/>
  <c r="M42" i="1"/>
  <c r="M39" i="2" s="1"/>
  <c r="N39" s="1"/>
  <c r="M20" i="1"/>
  <c r="M17" i="2" s="1"/>
  <c r="N17" s="1"/>
  <c r="M30" i="1"/>
  <c r="M27" i="2" s="1"/>
  <c r="N27" s="1"/>
  <c r="M38" i="1"/>
  <c r="M35" i="2" s="1"/>
  <c r="N35" s="1"/>
  <c r="M23" i="1"/>
  <c r="M20" i="2" s="1"/>
  <c r="N20" s="1"/>
  <c r="M39" i="1"/>
  <c r="M36" i="2" s="1"/>
  <c r="N36" s="1"/>
  <c r="M13" i="1"/>
  <c r="M10" i="2" s="1"/>
  <c r="N10" s="1"/>
  <c r="AA46" i="1"/>
  <c r="M14"/>
  <c r="M11" i="2" s="1"/>
  <c r="N11" s="1"/>
  <c r="M12" i="1"/>
  <c r="L46"/>
  <c r="L47" s="1"/>
  <c r="M17"/>
  <c r="M14" i="2" s="1"/>
  <c r="N14" s="1"/>
  <c r="M31" i="1"/>
  <c r="M28" i="2" s="1"/>
  <c r="N28" s="1"/>
  <c r="M43" i="1"/>
  <c r="M40" i="2" s="1"/>
  <c r="N40" s="1"/>
  <c r="S47" i="1" l="1"/>
  <c r="J12"/>
  <c r="M9" i="2"/>
  <c r="J17" i="1"/>
  <c r="J23"/>
  <c r="J21"/>
  <c r="J38"/>
  <c r="J29"/>
  <c r="J32"/>
  <c r="J26"/>
  <c r="J30"/>
  <c r="J24"/>
  <c r="J14"/>
  <c r="J20"/>
  <c r="J36"/>
  <c r="J35"/>
  <c r="J28"/>
  <c r="J27"/>
  <c r="J18"/>
  <c r="J42"/>
  <c r="J19"/>
  <c r="J15"/>
  <c r="J33"/>
  <c r="J43"/>
  <c r="J13"/>
  <c r="J41"/>
  <c r="J16"/>
  <c r="J34"/>
  <c r="J22"/>
  <c r="J31"/>
  <c r="J39"/>
  <c r="J25"/>
  <c r="J40"/>
  <c r="J37"/>
  <c r="N47"/>
  <c r="AA47"/>
  <c r="P47"/>
  <c r="O47"/>
  <c r="AE47"/>
  <c r="M46"/>
  <c r="N9" i="2" l="1"/>
  <c r="M42"/>
  <c r="J46" i="1"/>
  <c r="M47"/>
</calcChain>
</file>

<file path=xl/sharedStrings.xml><?xml version="1.0" encoding="utf-8"?>
<sst xmlns="http://schemas.openxmlformats.org/spreadsheetml/2006/main" count="1729" uniqueCount="377">
  <si>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</si>
  <si>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</si>
  <si>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</si>
  <si>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</si>
  <si>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</si>
  <si>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</si>
  <si>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</si>
  <si>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</si>
  <si>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</si>
  <si>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</si>
  <si>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</si>
  <si>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</si>
  <si>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</si>
  <si>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</si>
  <si>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ASSEGNATE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</si>
  <si>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</si>
  <si>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</si>
  <si>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</si>
  <si>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</si>
  <si>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</si>
  <si>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</si>
  <si>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</si>
  <si>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</si>
  <si>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</si>
  <si>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</si>
  <si>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</si>
  <si>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</si>
  <si>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</si>
  <si>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</si>
  <si>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</si>
  <si>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</si>
  <si>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</si>
  <si>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</si>
  <si>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</si>
  <si>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</si>
  <si>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</si>
  <si>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</si>
  <si>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</si>
  <si>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</si>
  <si>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</si>
  <si>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</si>
  <si>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</si>
  <si>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</si>
  <si>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</si>
  <si>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</si>
  <si>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Assegn.</t>
  </si>
  <si>
    <t>%</t>
  </si>
  <si>
    <t>V.LE M. D'AZEGLIO</t>
  </si>
  <si>
    <t>VIA PALAVERTA</t>
  </si>
  <si>
    <t>Area II- Servizi Informatici e Telematici</t>
  </si>
  <si>
    <t>UBICAZIONE SEGGI</t>
  </si>
  <si>
    <t>TOTALI Preferenze</t>
  </si>
  <si>
    <t xml:space="preserve">       ELETTORI VOTANTI AI SEGGI</t>
  </si>
  <si>
    <t>VOTANTI DEFINITIVI</t>
  </si>
  <si>
    <t>TOTALE 
B/N/NA</t>
  </si>
  <si>
    <t>ELEZIONI EUROPEE 8/9 Giugno 2024</t>
  </si>
  <si>
    <t>Voti Candidati Lista 1 LIBERTA'- De Luca</t>
  </si>
  <si>
    <t xml:space="preserve">1 LIBERTA' - De Luca </t>
  </si>
  <si>
    <t>Cateno DE LUCA</t>
  </si>
  <si>
    <t>Giorgia MELONI</t>
  </si>
  <si>
    <t>Antonio TAJANI</t>
  </si>
  <si>
    <t>Ignazio Roberto Maria MARINO</t>
  </si>
  <si>
    <t>Roberto VANNACCI</t>
  </si>
  <si>
    <t>Carolina MORACE</t>
  </si>
  <si>
    <t>Luca PALAMARA</t>
  </si>
  <si>
    <t>Giovanni Domenico CAIAZZA</t>
  </si>
  <si>
    <t>Marco RIZZO</t>
  </si>
  <si>
    <t>Michele SANTORO</t>
  </si>
  <si>
    <t>Elena Ethel SCHLEIN</t>
  </si>
  <si>
    <t>Carlo CALENDA</t>
  </si>
  <si>
    <t>Laura CASTELLI</t>
  </si>
  <si>
    <t>Nicola PROCACCINI</t>
  </si>
  <si>
    <t>Francesca PEPPUCCI</t>
  </si>
  <si>
    <t>Marilena GRASSADONIA</t>
  </si>
  <si>
    <t>Susanna CECCARDI</t>
  </si>
  <si>
    <t>Dario TAMBURRANO</t>
  </si>
  <si>
    <t>Paola PINCARDINI</t>
  </si>
  <si>
    <t>Emma BONINO</t>
  </si>
  <si>
    <t>Antonella D’ANGELI</t>
  </si>
  <si>
    <t>Benedetta SABENE</t>
  </si>
  <si>
    <t>Nicola ZINGARETTI</t>
  </si>
  <si>
    <t>Elena BONETTI</t>
  </si>
  <si>
    <t>Sergio DE CAPRIO</t>
  </si>
  <si>
    <t>Carla CAPPIELLO</t>
  </si>
  <si>
    <t>Salvatore DE MEO</t>
  </si>
  <si>
    <t>Massimiliano SMERIGLIO</t>
  </si>
  <si>
    <t>Claudio BORGHI</t>
  </si>
  <si>
    <t>Gianluca FERRARA</t>
  </si>
  <si>
    <t>Stefano BANDECCHI</t>
  </si>
  <si>
    <t>Marietta TIDEI</t>
  </si>
  <si>
    <t>Francesco TOSCANO</t>
  </si>
  <si>
    <t>Raniero Luigi LA VALLE</t>
  </si>
  <si>
    <t>Camilla LAURETI</t>
  </si>
  <si>
    <t>Alessio D’AMATO</t>
  </si>
  <si>
    <t>Sabrina AGUIARI</t>
  </si>
  <si>
    <t>Francesco CARDUCCI ARTENISIO</t>
  </si>
  <si>
    <t>Alessandra MUSSOLINI</t>
  </si>
  <si>
    <t>Luca BOCCOLI</t>
  </si>
  <si>
    <t>Anna BONFRISCO</t>
  </si>
  <si>
    <t>Giovanna BASILE</t>
  </si>
  <si>
    <t>Costanza VACCARO</t>
  </si>
  <si>
    <t>Eric Mauritin JOZSEF</t>
  </si>
  <si>
    <t>Glauco BENIGNI</t>
  </si>
  <si>
    <t>Fabio ALBERTI</t>
  </si>
  <si>
    <t>Marco TARQUINIO</t>
  </si>
  <si>
    <t>Cristina BIBOLOTTI</t>
  </si>
  <si>
    <t>Francesco AMODEO</t>
  </si>
  <si>
    <t>Dorina CASADEI</t>
  </si>
  <si>
    <t>Giorgio SILLI</t>
  </si>
  <si>
    <t>Francesca ARCA</t>
  </si>
  <si>
    <t>Mirco CARLONI</t>
  </si>
  <si>
    <t>Giusy ESPOSITO</t>
  </si>
  <si>
    <t>Cristian BRUTTI</t>
  </si>
  <si>
    <t>Emanuela PISTOIA</t>
  </si>
  <si>
    <t>Carla BRESCHI</t>
  </si>
  <si>
    <t>Ginevra Roberta BOMPIANI</t>
  </si>
  <si>
    <t>Beatrice COVASSI</t>
  </si>
  <si>
    <t>Vincenzo CAMPORINI</t>
  </si>
  <si>
    <t>Carlo CICCIOLI</t>
  </si>
  <si>
    <t>Marco BALDASSARRI</t>
  </si>
  <si>
    <t>Cecilia BASSI</t>
  </si>
  <si>
    <t>Valeria ALESSANDRINI</t>
  </si>
  <si>
    <t>Valentina FAZIO</t>
  </si>
  <si>
    <t>Roberta FABIANI</t>
  </si>
  <si>
    <t>Rosa Maria DI GIORGI</t>
  </si>
  <si>
    <t>Antonello CRESTI</t>
  </si>
  <si>
    <t>Giulia CIAFREI</t>
  </si>
  <si>
    <t>Dario NARDELLA</t>
  </si>
  <si>
    <t>Nataliya KUDRYK</t>
  </si>
  <si>
    <t>Maria Verita BODDI</t>
  </si>
  <si>
    <t>Civita DI RUSSO</t>
  </si>
  <si>
    <t>Rossella CHIUSAROLI</t>
  </si>
  <si>
    <t>Paola BERNASCONI</t>
  </si>
  <si>
    <t>Mario ABBRUZZESE</t>
  </si>
  <si>
    <t>Federica LAURETTI</t>
  </si>
  <si>
    <t>Riccardo MASSA</t>
  </si>
  <si>
    <t>Olga SURINOVA</t>
  </si>
  <si>
    <t>Marianella FIORAVANTI</t>
  </si>
  <si>
    <t>Angelica GATTI</t>
  </si>
  <si>
    <t>Daniela RONDINELLI</t>
  </si>
  <si>
    <t>Germano CRAIA</t>
  </si>
  <si>
    <t>Chiara CAPRIOLI</t>
  </si>
  <si>
    <t>Mario PELLEGRINI</t>
  </si>
  <si>
    <t>Graziella CIRIACI</t>
  </si>
  <si>
    <t>Luciano CONTE</t>
  </si>
  <si>
    <t>Davide BORDONI</t>
  </si>
  <si>
    <t>Giuliano PACETTI</t>
  </si>
  <si>
    <t>Virginia MANCORI</t>
  </si>
  <si>
    <t>Gerardo STEFANELLI</t>
  </si>
  <si>
    <t>Alfio KRANCIC</t>
  </si>
  <si>
    <t>Ali KHALIL</t>
  </si>
  <si>
    <t>Matteo RICCI</t>
  </si>
  <si>
    <t>Barbara MASINI</t>
  </si>
  <si>
    <t>Katia CECCACCIO</t>
  </si>
  <si>
    <t>Anita PRIVITERA</t>
  </si>
  <si>
    <t>Valentina CORSETTI</t>
  </si>
  <si>
    <t>Lucrezia IURLARO</t>
  </si>
  <si>
    <t>Franco CARDINALE</t>
  </si>
  <si>
    <t>Stefania VOLPI</t>
  </si>
  <si>
    <t>Francesco PETRELLI</t>
  </si>
  <si>
    <t>Gianluca Carlo MISURACA</t>
  </si>
  <si>
    <t>Barbara MANCIERI</t>
  </si>
  <si>
    <t>Marta GRANDE</t>
  </si>
  <si>
    <t>Elena Patrizia IMPROTA</t>
  </si>
  <si>
    <t>Massimo SERI</t>
  </si>
  <si>
    <t>Evelin DI LUPIDIO</t>
  </si>
  <si>
    <t>Maria Veronica ROSSI</t>
  </si>
  <si>
    <t>Maria Chiara FAZIO</t>
  </si>
  <si>
    <t>Antonio NATALI</t>
  </si>
  <si>
    <t>Laura CARTAGINESE</t>
  </si>
  <si>
    <t>Sergio ROMAGNOLI</t>
  </si>
  <si>
    <t>Roberta MARINACCIO</t>
  </si>
  <si>
    <t>Silvia BERTOLUCCI</t>
  </si>
  <si>
    <t>Giovanni MASOTTI</t>
  </si>
  <si>
    <t>Roberto MANCINI</t>
  </si>
  <si>
    <t>Humberto INSOLERA</t>
  </si>
  <si>
    <t>Debora PACIFICI</t>
  </si>
  <si>
    <t>Mariano LEONI</t>
  </si>
  <si>
    <t>Manuela ALBERTELLA</t>
  </si>
  <si>
    <t>Beatrice SPITONI</t>
  </si>
  <si>
    <t>Elena MAZZONI</t>
  </si>
  <si>
    <t>Alessia MORANI</t>
  </si>
  <si>
    <t>Luciano SPIGLIANTINI</t>
  </si>
  <si>
    <t>Antonino GALLONI</t>
  </si>
  <si>
    <t>Antonella SBERNA</t>
  </si>
  <si>
    <t>Jacopo Maria FERRI</t>
  </si>
  <si>
    <t>Christian RAIMO</t>
  </si>
  <si>
    <t>Francesca DIONISI</t>
  </si>
  <si>
    <t>Mirella EMILIOZZI</t>
  </si>
  <si>
    <t>Sara PIROLI</t>
  </si>
  <si>
    <t>Giuseppina BONAVIRI</t>
  </si>
  <si>
    <t>Enzo PENNETTA</t>
  </si>
  <si>
    <t>Tiziano REA</t>
  </si>
  <si>
    <t>Marco PACCIOTTI</t>
  </si>
  <si>
    <t>Rossella PERA</t>
  </si>
  <si>
    <t>Antonio GIGLIOLI</t>
  </si>
  <si>
    <t>Marco SQUARTA</t>
  </si>
  <si>
    <t>Alessandro GHINELLI</t>
  </si>
  <si>
    <t>Agnese SANTARELLI</t>
  </si>
  <si>
    <t>Anna MENGHI</t>
  </si>
  <si>
    <t>Valentina POCOCACIO</t>
  </si>
  <si>
    <t>Valter Andrea VILLANI</t>
  </si>
  <si>
    <t>Francesco CAPPELLETTI</t>
  </si>
  <si>
    <t>Francesca VENDITTI</t>
  </si>
  <si>
    <t>Rita SCAPINELLI</t>
  </si>
  <si>
    <t>Teresa BARTOLI</t>
  </si>
  <si>
    <t>Umberto TRENTA</t>
  </si>
  <si>
    <t>Monica NATALI</t>
  </si>
  <si>
    <t>Francesco TORSELLI</t>
  </si>
  <si>
    <t>Lorenzo GRASSINI</t>
  </si>
  <si>
    <t>Sabrina SANTELLI</t>
  </si>
  <si>
    <t>Giovanna MIELE</t>
  </si>
  <si>
    <t>Emanuele CECCATO</t>
  </si>
  <si>
    <t>Stefania ORLANDO</t>
  </si>
  <si>
    <t>Tiziano BUSCA</t>
  </si>
  <si>
    <t>Bruno SCAPINI</t>
  </si>
  <si>
    <t>Vauro SENESI</t>
  </si>
  <si>
    <t>Antonio MAZZEO</t>
  </si>
  <si>
    <t>Gabriella Ga Yeng ZANZANAINI</t>
  </si>
  <si>
    <t>Sergio PIROZZI</t>
  </si>
  <si>
    <t>Stefano TOZZI</t>
  </si>
  <si>
    <t>Tiziana PEPE ESPOSITO</t>
  </si>
  <si>
    <t>Pierluigi VOSSI</t>
  </si>
  <si>
    <t>Antonio TACCONI</t>
  </si>
  <si>
    <t>Luca ALLOATTI</t>
  </si>
  <si>
    <t>Mirella SCARFÒ</t>
  </si>
  <si>
    <t>Matteo RENZI</t>
  </si>
  <si>
    <t>Maria Antonietta ZOLA</t>
  </si>
  <si>
    <t>Roberta SFORZA</t>
  </si>
  <si>
    <t>Michele FRANCHI</t>
  </si>
  <si>
    <t>Luca Pietro UNGARO</t>
  </si>
  <si>
    <t>Enrico RIZZI</t>
  </si>
  <si>
    <t>Manuel VESCOVI</t>
  </si>
  <si>
    <t>Renata POLVERINI</t>
  </si>
  <si>
    <t>Sergio ULGIATI</t>
  </si>
  <si>
    <t>Matilde TASSELLI in TRAMAGLI</t>
  </si>
  <si>
    <t>Stefano CECERE</t>
  </si>
  <si>
    <t>Laura SILO</t>
  </si>
  <si>
    <t>Contestate
Assegnate</t>
  </si>
  <si>
    <t>TOTALE VALIDE</t>
  </si>
  <si>
    <t>Azione- Calenda</t>
  </si>
  <si>
    <t>Voti Candidati Lista 2 Fratelli d'Italia - Giorgia Meloni</t>
  </si>
  <si>
    <t xml:space="preserve">2 Fratelli D'Italia - Giorgia Meloni </t>
  </si>
  <si>
    <t>Voti Candidati Lista 3 Forza Italia - Berlusconi</t>
  </si>
  <si>
    <t xml:space="preserve">3 Forza Italia - Berlusconi </t>
  </si>
  <si>
    <t>Voti Candidati Lista 4 Verdi Sinistra</t>
  </si>
  <si>
    <t>4 Verdi Sinistra</t>
  </si>
  <si>
    <t>G.Meloni
FdI</t>
  </si>
  <si>
    <t>Forza 
Italia</t>
  </si>
  <si>
    <t>Verdi
Sinistra</t>
  </si>
  <si>
    <t>Libertà</t>
  </si>
  <si>
    <t>Voti Candidati Lista 5 Lega - Salvini</t>
  </si>
  <si>
    <t>5 Lega - Salvini</t>
  </si>
  <si>
    <t>Voti Candidati Lista 6 Movimento 5S</t>
  </si>
  <si>
    <t>6 Movimento 5S</t>
  </si>
  <si>
    <t>7 Alternativa Popolare PPE</t>
  </si>
  <si>
    <t>Voti Candidati Lista 7 Alternativa Popolare PPE</t>
  </si>
  <si>
    <t>Voti Candidati Lista 8 Stati Uniti d'Europa</t>
  </si>
  <si>
    <t>8 Stati Uniti d'Europa</t>
  </si>
  <si>
    <t>Voti Candidati Lista 9 Uniti Democrazia Sovrana Popolare</t>
  </si>
  <si>
    <t xml:space="preserve">9 Uniti Democrazia Sovrana Popolare </t>
  </si>
  <si>
    <t>Voti Candidati Lista 01 Pace Terra Dignità</t>
  </si>
  <si>
    <t>10 Pace Terra Dignità</t>
  </si>
  <si>
    <t>Voti Candidati Lista 11 Partito Democratico</t>
  </si>
  <si>
    <t>11 Partito Democratico</t>
  </si>
  <si>
    <t>12 Azione - Calenda</t>
  </si>
  <si>
    <t>Voti Candidati Lista 12 Azione con Calenda</t>
  </si>
  <si>
    <t>Pace 
Terra 
Dignità</t>
  </si>
  <si>
    <t>ELEZIONI Eurpopee 8/9 Giugno 2024</t>
  </si>
  <si>
    <t>Lista</t>
  </si>
  <si>
    <t>A</t>
  </si>
  <si>
    <t>B</t>
  </si>
  <si>
    <t>C</t>
  </si>
  <si>
    <t>NON VALIDE</t>
  </si>
  <si>
    <t>Bianche</t>
  </si>
  <si>
    <t xml:space="preserve">Nulle </t>
  </si>
  <si>
    <t>Cont.
NON Ass.te</t>
  </si>
  <si>
    <t>Cont.
Ass.te</t>
  </si>
  <si>
    <t>F</t>
  </si>
  <si>
    <t>G</t>
  </si>
  <si>
    <t>H</t>
  </si>
  <si>
    <t>TOTALE
NON VALIDE
F+G+H</t>
  </si>
  <si>
    <t>I</t>
  </si>
  <si>
    <t>VOTANTI</t>
  </si>
  <si>
    <t>CHECK</t>
  </si>
  <si>
    <t>VALIDE + 
NON VALIDE
E+I</t>
  </si>
  <si>
    <t>Lega 
Salvini</t>
  </si>
  <si>
    <t>Mov.to
5S</t>
  </si>
  <si>
    <t>Alt.va
Pop.re 
PPE</t>
  </si>
  <si>
    <t>Stati
Uniti 
d'Europa</t>
  </si>
  <si>
    <t>Uniti Dem.
Sovrana 
Pop.</t>
  </si>
  <si>
    <t>Partito
Dem.co</t>
  </si>
  <si>
    <t>VOTANTI
DEFINITIVI</t>
  </si>
  <si>
    <t>ELEZIONI Europee 8/9 Giugno 2024</t>
  </si>
  <si>
    <t>Stampa</t>
  </si>
  <si>
    <t>27-05-2024 -</t>
  </si>
  <si>
    <t>Sezione</t>
  </si>
  <si>
    <t>Sesso</t>
  </si>
  <si>
    <t>Iscritti</t>
  </si>
  <si>
    <t>Progressivi</t>
  </si>
  <si>
    <t>1f</t>
  </si>
  <si>
    <t>M</t>
  </si>
  <si>
    <t>1m</t>
  </si>
  <si>
    <t>2f</t>
  </si>
  <si>
    <t>2m</t>
  </si>
  <si>
    <t>3f</t>
  </si>
  <si>
    <t>3m</t>
  </si>
  <si>
    <t>4f</t>
  </si>
  <si>
    <t>4m</t>
  </si>
  <si>
    <t>5f</t>
  </si>
  <si>
    <t>5m</t>
  </si>
  <si>
    <t>6f</t>
  </si>
  <si>
    <t>6m</t>
  </si>
  <si>
    <t>7f</t>
  </si>
  <si>
    <t>7m</t>
  </si>
  <si>
    <t>8f</t>
  </si>
  <si>
    <t>8m</t>
  </si>
  <si>
    <t>9f</t>
  </si>
  <si>
    <t>9m</t>
  </si>
  <si>
    <t>10f</t>
  </si>
  <si>
    <t>10m</t>
  </si>
  <si>
    <t>11f</t>
  </si>
  <si>
    <t>11m</t>
  </si>
  <si>
    <t>12f</t>
  </si>
  <si>
    <t>12m</t>
  </si>
  <si>
    <t>13f</t>
  </si>
  <si>
    <t>13m</t>
  </si>
  <si>
    <t>14f</t>
  </si>
  <si>
    <t>14m</t>
  </si>
  <si>
    <t>15f</t>
  </si>
  <si>
    <t>15m</t>
  </si>
  <si>
    <t>16f</t>
  </si>
  <si>
    <t>16m</t>
  </si>
  <si>
    <t>17f</t>
  </si>
  <si>
    <t>17m</t>
  </si>
  <si>
    <t>18f</t>
  </si>
  <si>
    <t>18m</t>
  </si>
  <si>
    <t>19f</t>
  </si>
  <si>
    <t>19m</t>
  </si>
  <si>
    <t>20f</t>
  </si>
  <si>
    <t>20m</t>
  </si>
  <si>
    <t>21f</t>
  </si>
  <si>
    <t>21m</t>
  </si>
  <si>
    <t>22f</t>
  </si>
  <si>
    <t>22m</t>
  </si>
  <si>
    <t>23f</t>
  </si>
  <si>
    <t>23m</t>
  </si>
  <si>
    <t>24f</t>
  </si>
  <si>
    <t>24m</t>
  </si>
  <si>
    <t>25f</t>
  </si>
  <si>
    <t>25m</t>
  </si>
  <si>
    <t>26f</t>
  </si>
  <si>
    <t>26m</t>
  </si>
  <si>
    <t>27f</t>
  </si>
  <si>
    <t>27m</t>
  </si>
  <si>
    <t>28f</t>
  </si>
  <si>
    <t>28m</t>
  </si>
  <si>
    <t>29f</t>
  </si>
  <si>
    <t>29m</t>
  </si>
  <si>
    <t>30f</t>
  </si>
  <si>
    <t>30m</t>
  </si>
  <si>
    <t>31f</t>
  </si>
  <si>
    <t>31m</t>
  </si>
  <si>
    <t>32f</t>
  </si>
  <si>
    <t>32m</t>
  </si>
  <si>
    <t>TOTALE LISTA</t>
  </si>
  <si>
    <t>TOTALE
VALIDE
A+B</t>
  </si>
  <si>
    <t>VOTO LISTA</t>
  </si>
  <si>
    <t>CHECK Preferenze</t>
  </si>
  <si>
    <t>TOTALE Preferenze</t>
  </si>
  <si>
    <t>VOTANTI ORE 23</t>
  </si>
  <si>
    <t>Sabato 8 Giugno 2024</t>
  </si>
  <si>
    <t>Domenica 9 Giugno 2024</t>
  </si>
  <si>
    <t>VOTANTI ORE 19</t>
  </si>
  <si>
    <t>Domenica 9 Giugno</t>
  </si>
  <si>
    <t>VOTANTI ORE 12</t>
  </si>
  <si>
    <t>VOTANTI Ore 23 DEFINITIVI</t>
  </si>
</sst>
</file>

<file path=xl/styles.xml><?xml version="1.0" encoding="utf-8"?>
<styleSheet xmlns="http://schemas.openxmlformats.org/spreadsheetml/2006/main">
  <numFmts count="5">
    <numFmt numFmtId="164" formatCode="_-* #,##0_-;\-* #,##0_-;_-* &quot;-&quot;_-;_-@_-"/>
    <numFmt numFmtId="165" formatCode="General_)"/>
    <numFmt numFmtId="166" formatCode="#,##0_);\(#,##0\)"/>
    <numFmt numFmtId="167" formatCode="0.0"/>
    <numFmt numFmtId="168" formatCode="0.0%"/>
  </numFmts>
  <fonts count="40">
    <font>
      <sz val="10"/>
      <name val="Arial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  <family val="3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2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2"/>
      <color indexed="8"/>
      <name val="Times New Roman"/>
      <family val="1"/>
    </font>
    <font>
      <sz val="12"/>
      <name val="Calibri"/>
      <family val="2"/>
    </font>
    <font>
      <sz val="20"/>
      <color indexed="8"/>
      <name val="Times New Roman"/>
      <family val="1"/>
    </font>
    <font>
      <b/>
      <sz val="14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28"/>
      <name val="Arial"/>
      <family val="2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05E9A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3" fillId="0" borderId="0"/>
    <xf numFmtId="9" fontId="1" fillId="0" borderId="0" applyFont="0" applyFill="0" applyBorder="0" applyAlignment="0" applyProtection="0"/>
  </cellStyleXfs>
  <cellXfs count="50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5" fontId="2" fillId="0" borderId="2" xfId="2" applyFont="1" applyBorder="1" applyAlignment="1">
      <alignment horizontal="center"/>
    </xf>
    <xf numFmtId="165" fontId="2" fillId="0" borderId="1" xfId="2" applyFont="1" applyBorder="1"/>
    <xf numFmtId="0" fontId="0" fillId="0" borderId="1" xfId="0" applyBorder="1" applyAlignment="1">
      <alignment horizontal="center"/>
    </xf>
    <xf numFmtId="165" fontId="2" fillId="0" borderId="4" xfId="2" applyFont="1" applyBorder="1" applyAlignment="1">
      <alignment horizontal="center"/>
    </xf>
    <xf numFmtId="165" fontId="4" fillId="0" borderId="0" xfId="2" applyFont="1" applyAlignment="1">
      <alignment horizontal="center"/>
    </xf>
    <xf numFmtId="165" fontId="5" fillId="0" borderId="0" xfId="2" applyFont="1" applyAlignment="1">
      <alignment horizontal="center"/>
    </xf>
    <xf numFmtId="0" fontId="0" fillId="0" borderId="5" xfId="0" applyBorder="1" applyAlignment="1">
      <alignment horizontal="center"/>
    </xf>
    <xf numFmtId="165" fontId="5" fillId="0" borderId="4" xfId="2" applyFont="1" applyBorder="1" applyAlignment="1">
      <alignment horizontal="center"/>
    </xf>
    <xf numFmtId="165" fontId="7" fillId="0" borderId="0" xfId="2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165" fontId="4" fillId="0" borderId="15" xfId="2" applyFont="1" applyBorder="1" applyAlignment="1">
      <alignment horizontal="center"/>
    </xf>
    <xf numFmtId="164" fontId="0" fillId="0" borderId="0" xfId="1" applyFont="1" applyBorder="1"/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4" xfId="0" applyBorder="1" applyAlignment="1">
      <alignment horizontal="center"/>
    </xf>
    <xf numFmtId="165" fontId="5" fillId="0" borderId="14" xfId="2" applyFont="1" applyBorder="1" applyAlignment="1">
      <alignment horizontal="center"/>
    </xf>
    <xf numFmtId="0" fontId="11" fillId="0" borderId="0" xfId="0" applyFont="1"/>
    <xf numFmtId="165" fontId="4" fillId="0" borderId="14" xfId="2" applyFont="1" applyBorder="1" applyAlignment="1">
      <alignment horizontal="left"/>
    </xf>
    <xf numFmtId="0" fontId="10" fillId="0" borderId="0" xfId="0" applyFont="1"/>
    <xf numFmtId="165" fontId="4" fillId="0" borderId="4" xfId="2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165" fontId="4" fillId="0" borderId="0" xfId="2" applyFont="1"/>
    <xf numFmtId="165" fontId="4" fillId="0" borderId="20" xfId="2" applyFont="1" applyBorder="1" applyAlignment="1">
      <alignment horizontal="center"/>
    </xf>
    <xf numFmtId="165" fontId="4" fillId="0" borderId="21" xfId="2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0" fontId="0" fillId="0" borderId="3" xfId="0" applyBorder="1"/>
    <xf numFmtId="165" fontId="4" fillId="0" borderId="0" xfId="2" applyFont="1" applyAlignment="1">
      <alignment horizontal="left"/>
    </xf>
    <xf numFmtId="167" fontId="0" fillId="0" borderId="0" xfId="0" applyNumberFormat="1" applyAlignment="1">
      <alignment horizontal="center"/>
    </xf>
    <xf numFmtId="165" fontId="5" fillId="0" borderId="21" xfId="2" applyFont="1" applyBorder="1" applyAlignment="1">
      <alignment horizontal="center"/>
    </xf>
    <xf numFmtId="165" fontId="4" fillId="0" borderId="17" xfId="2" applyFont="1" applyBorder="1" applyAlignment="1">
      <alignment horizontal="center"/>
    </xf>
    <xf numFmtId="165" fontId="4" fillId="0" borderId="19" xfId="2" applyFont="1" applyBorder="1" applyAlignment="1">
      <alignment horizontal="left"/>
    </xf>
    <xf numFmtId="165" fontId="5" fillId="0" borderId="19" xfId="2" applyFont="1" applyBorder="1" applyAlignment="1">
      <alignment horizontal="center"/>
    </xf>
    <xf numFmtId="0" fontId="0" fillId="0" borderId="9" xfId="0" applyBorder="1"/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5" fontId="5" fillId="0" borderId="0" xfId="2" applyFont="1" applyAlignment="1">
      <alignment horizontal="left"/>
    </xf>
    <xf numFmtId="165" fontId="5" fillId="0" borderId="8" xfId="2" applyFont="1" applyBorder="1" applyAlignment="1">
      <alignment horizontal="left"/>
    </xf>
    <xf numFmtId="0" fontId="11" fillId="0" borderId="9" xfId="0" applyFont="1" applyBorder="1"/>
    <xf numFmtId="165" fontId="5" fillId="0" borderId="9" xfId="2" applyFont="1" applyBorder="1" applyAlignment="1">
      <alignment horizontal="center"/>
    </xf>
    <xf numFmtId="165" fontId="5" fillId="0" borderId="17" xfId="2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65" fontId="4" fillId="0" borderId="33" xfId="2" applyFont="1" applyBorder="1" applyAlignment="1">
      <alignment horizontal="center"/>
    </xf>
    <xf numFmtId="165" fontId="4" fillId="0" borderId="34" xfId="2" applyFont="1" applyBorder="1" applyAlignment="1">
      <alignment horizontal="center"/>
    </xf>
    <xf numFmtId="165" fontId="4" fillId="0" borderId="35" xfId="2" applyFont="1" applyBorder="1" applyAlignment="1">
      <alignment horizontal="center"/>
    </xf>
    <xf numFmtId="165" fontId="4" fillId="0" borderId="36" xfId="2" applyFont="1" applyBorder="1" applyAlignment="1">
      <alignment horizontal="center"/>
    </xf>
    <xf numFmtId="165" fontId="4" fillId="0" borderId="11" xfId="2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8" fontId="0" fillId="0" borderId="15" xfId="3" applyNumberFormat="1" applyFont="1" applyBorder="1" applyAlignment="1">
      <alignment horizontal="center"/>
    </xf>
    <xf numFmtId="168" fontId="0" fillId="0" borderId="14" xfId="3" applyNumberFormat="1" applyFont="1" applyBorder="1" applyAlignment="1">
      <alignment horizontal="center"/>
    </xf>
    <xf numFmtId="168" fontId="0" fillId="0" borderId="23" xfId="3" applyNumberFormat="1" applyFon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7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8" fontId="0" fillId="4" borderId="14" xfId="3" applyNumberFormat="1" applyFont="1" applyFill="1" applyBorder="1" applyAlignment="1">
      <alignment horizontal="center"/>
    </xf>
    <xf numFmtId="168" fontId="0" fillId="4" borderId="29" xfId="0" applyNumberForma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/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7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8" fontId="0" fillId="5" borderId="15" xfId="0" applyNumberFormat="1" applyFill="1" applyBorder="1" applyAlignment="1">
      <alignment horizontal="center"/>
    </xf>
    <xf numFmtId="168" fontId="0" fillId="5" borderId="14" xfId="0" applyNumberFormat="1" applyFill="1" applyBorder="1" applyAlignment="1">
      <alignment horizontal="center"/>
    </xf>
    <xf numFmtId="168" fontId="0" fillId="5" borderId="29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6" borderId="20" xfId="0" applyFill="1" applyBorder="1"/>
    <xf numFmtId="0" fontId="0" fillId="6" borderId="21" xfId="0" applyFill="1" applyBorder="1"/>
    <xf numFmtId="0" fontId="0" fillId="6" borderId="15" xfId="0" applyFill="1" applyBorder="1"/>
    <xf numFmtId="0" fontId="0" fillId="6" borderId="14" xfId="0" applyFill="1" applyBorder="1"/>
    <xf numFmtId="0" fontId="0" fillId="6" borderId="17" xfId="0" applyFill="1" applyBorder="1"/>
    <xf numFmtId="0" fontId="0" fillId="6" borderId="19" xfId="0" applyFill="1" applyBorder="1"/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8" fontId="0" fillId="6" borderId="25" xfId="0" applyNumberFormat="1" applyFill="1" applyBorder="1" applyAlignment="1">
      <alignment horizontal="center"/>
    </xf>
    <xf numFmtId="168" fontId="0" fillId="6" borderId="14" xfId="0" applyNumberFormat="1" applyFill="1" applyBorder="1" applyAlignment="1">
      <alignment horizontal="center"/>
    </xf>
    <xf numFmtId="168" fontId="0" fillId="6" borderId="2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0" fillId="7" borderId="21" xfId="0" applyFill="1" applyBorder="1"/>
    <xf numFmtId="167" fontId="0" fillId="7" borderId="22" xfId="0" applyNumberFormat="1" applyFill="1" applyBorder="1" applyAlignment="1">
      <alignment horizontal="center"/>
    </xf>
    <xf numFmtId="0" fontId="0" fillId="7" borderId="14" xfId="0" applyFill="1" applyBorder="1"/>
    <xf numFmtId="167" fontId="0" fillId="7" borderId="23" xfId="0" applyNumberFormat="1" applyFill="1" applyBorder="1" applyAlignment="1">
      <alignment horizontal="center"/>
    </xf>
    <xf numFmtId="0" fontId="0" fillId="7" borderId="19" xfId="0" applyFill="1" applyBorder="1"/>
    <xf numFmtId="167" fontId="0" fillId="7" borderId="24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7" fontId="0" fillId="7" borderId="6" xfId="0" applyNumberForma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8" fontId="0" fillId="7" borderId="25" xfId="0" applyNumberFormat="1" applyFill="1" applyBorder="1" applyAlignment="1">
      <alignment horizontal="center"/>
    </xf>
    <xf numFmtId="168" fontId="0" fillId="7" borderId="14" xfId="0" applyNumberFormat="1" applyFill="1" applyBorder="1" applyAlignment="1">
      <alignment horizontal="center"/>
    </xf>
    <xf numFmtId="168" fontId="0" fillId="7" borderId="16" xfId="0" applyNumberFormat="1" applyFill="1" applyBorder="1" applyAlignment="1">
      <alignment horizontal="center"/>
    </xf>
    <xf numFmtId="168" fontId="0" fillId="7" borderId="29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9" fontId="0" fillId="6" borderId="6" xfId="3" applyFont="1" applyFill="1" applyBorder="1" applyAlignment="1">
      <alignment horizontal="center"/>
    </xf>
    <xf numFmtId="168" fontId="0" fillId="4" borderId="25" xfId="3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166" fontId="4" fillId="0" borderId="0" xfId="2" applyNumberFormat="1" applyFont="1" applyAlignment="1">
      <alignment horizontal="center"/>
    </xf>
    <xf numFmtId="166" fontId="4" fillId="2" borderId="28" xfId="2" applyNumberFormat="1" applyFont="1" applyFill="1" applyBorder="1" applyAlignment="1">
      <alignment horizontal="center"/>
    </xf>
    <xf numFmtId="165" fontId="4" fillId="2" borderId="28" xfId="2" applyFont="1" applyFill="1" applyBorder="1" applyAlignment="1">
      <alignment horizontal="center"/>
    </xf>
    <xf numFmtId="165" fontId="4" fillId="0" borderId="38" xfId="2" applyFont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5" fillId="0" borderId="3" xfId="2" applyFont="1" applyBorder="1" applyAlignment="1">
      <alignment horizontal="center"/>
    </xf>
    <xf numFmtId="165" fontId="4" fillId="2" borderId="8" xfId="2" applyFont="1" applyFill="1" applyBorder="1" applyAlignment="1">
      <alignment horizontal="left"/>
    </xf>
    <xf numFmtId="0" fontId="18" fillId="0" borderId="14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68" fontId="19" fillId="0" borderId="17" xfId="0" applyNumberFormat="1" applyFont="1" applyBorder="1" applyAlignment="1">
      <alignment horizontal="center"/>
    </xf>
    <xf numFmtId="168" fontId="19" fillId="0" borderId="19" xfId="0" applyNumberFormat="1" applyFont="1" applyBorder="1" applyAlignment="1">
      <alignment horizontal="center"/>
    </xf>
    <xf numFmtId="0" fontId="0" fillId="0" borderId="37" xfId="0" applyBorder="1"/>
    <xf numFmtId="165" fontId="4" fillId="2" borderId="28" xfId="2" applyFont="1" applyFill="1" applyBorder="1" applyAlignment="1">
      <alignment horizontal="left"/>
    </xf>
    <xf numFmtId="166" fontId="4" fillId="2" borderId="28" xfId="2" applyNumberFormat="1" applyFont="1" applyFill="1" applyBorder="1" applyAlignment="1">
      <alignment horizontal="left"/>
    </xf>
    <xf numFmtId="165" fontId="4" fillId="0" borderId="18" xfId="2" applyFont="1" applyBorder="1" applyAlignment="1">
      <alignment horizontal="center"/>
    </xf>
    <xf numFmtId="167" fontId="0" fillId="4" borderId="22" xfId="0" applyNumberFormat="1" applyFill="1" applyBorder="1" applyAlignment="1">
      <alignment horizontal="center"/>
    </xf>
    <xf numFmtId="167" fontId="0" fillId="4" borderId="23" xfId="0" applyNumberFormat="1" applyFill="1" applyBorder="1" applyAlignment="1">
      <alignment horizontal="center"/>
    </xf>
    <xf numFmtId="167" fontId="0" fillId="4" borderId="24" xfId="0" applyNumberFormat="1" applyFill="1" applyBorder="1" applyAlignment="1">
      <alignment horizontal="center"/>
    </xf>
    <xf numFmtId="165" fontId="20" fillId="0" borderId="38" xfId="2" applyFont="1" applyBorder="1" applyAlignment="1">
      <alignment horizontal="center"/>
    </xf>
    <xf numFmtId="165" fontId="14" fillId="0" borderId="4" xfId="2" applyFont="1" applyBorder="1" applyAlignment="1">
      <alignment vertical="center"/>
    </xf>
    <xf numFmtId="165" fontId="14" fillId="0" borderId="5" xfId="2" applyFont="1" applyBorder="1" applyAlignment="1">
      <alignment vertical="center"/>
    </xf>
    <xf numFmtId="167" fontId="0" fillId="0" borderId="0" xfId="0" applyNumberFormat="1"/>
    <xf numFmtId="0" fontId="12" fillId="0" borderId="7" xfId="0" applyFont="1" applyBorder="1" applyAlignment="1">
      <alignment horizontal="center" wrapText="1"/>
    </xf>
    <xf numFmtId="1" fontId="0" fillId="4" borderId="21" xfId="0" applyNumberFormat="1" applyFill="1" applyBorder="1"/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4" borderId="14" xfId="0" applyNumberFormat="1" applyFill="1" applyBorder="1"/>
    <xf numFmtId="1" fontId="0" fillId="4" borderId="19" xfId="0" applyNumberFormat="1" applyFill="1" applyBorder="1"/>
    <xf numFmtId="165" fontId="0" fillId="3" borderId="27" xfId="0" applyNumberFormat="1" applyFill="1" applyBorder="1" applyAlignment="1">
      <alignment horizontal="center"/>
    </xf>
    <xf numFmtId="165" fontId="0" fillId="3" borderId="16" xfId="0" applyNumberFormat="1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8" fillId="11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9" borderId="23" xfId="0" applyNumberFormat="1" applyFill="1" applyBorder="1" applyAlignment="1">
      <alignment horizontal="center"/>
    </xf>
    <xf numFmtId="1" fontId="0" fillId="4" borderId="20" xfId="0" applyNumberFormat="1" applyFill="1" applyBorder="1"/>
    <xf numFmtId="1" fontId="0" fillId="4" borderId="15" xfId="0" applyNumberFormat="1" applyFill="1" applyBorder="1"/>
    <xf numFmtId="1" fontId="0" fillId="4" borderId="17" xfId="0" applyNumberForma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12" xfId="0" applyFill="1" applyBorder="1"/>
    <xf numFmtId="0" fontId="0" fillId="5" borderId="41" xfId="0" applyFill="1" applyBorder="1"/>
    <xf numFmtId="0" fontId="0" fillId="5" borderId="40" xfId="0" applyFill="1" applyBorder="1"/>
    <xf numFmtId="0" fontId="1" fillId="0" borderId="0" xfId="0" applyFont="1"/>
    <xf numFmtId="0" fontId="18" fillId="0" borderId="45" xfId="0" applyFont="1" applyFill="1" applyBorder="1" applyAlignment="1">
      <alignment horizontal="center"/>
    </xf>
    <xf numFmtId="165" fontId="5" fillId="0" borderId="0" xfId="2" applyFont="1" applyBorder="1" applyAlignment="1">
      <alignment horizontal="center"/>
    </xf>
    <xf numFmtId="165" fontId="4" fillId="0" borderId="27" xfId="2" applyFont="1" applyBorder="1" applyAlignment="1">
      <alignment horizontal="left"/>
    </xf>
    <xf numFmtId="165" fontId="4" fillId="0" borderId="16" xfId="2" applyFont="1" applyBorder="1" applyAlignment="1">
      <alignment horizontal="left"/>
    </xf>
    <xf numFmtId="165" fontId="4" fillId="0" borderId="18" xfId="2" applyFont="1" applyBorder="1" applyAlignment="1">
      <alignment horizontal="left"/>
    </xf>
    <xf numFmtId="49" fontId="21" fillId="0" borderId="14" xfId="0" applyNumberFormat="1" applyFont="1" applyBorder="1" applyAlignment="1">
      <alignment horizontal="center" textRotation="90" wrapText="1"/>
    </xf>
    <xf numFmtId="165" fontId="17" fillId="0" borderId="14" xfId="2" applyFont="1" applyBorder="1" applyAlignment="1">
      <alignment horizontal="center"/>
    </xf>
    <xf numFmtId="165" fontId="25" fillId="0" borderId="14" xfId="2" applyFont="1" applyBorder="1" applyAlignment="1">
      <alignment horizontal="center"/>
    </xf>
    <xf numFmtId="165" fontId="14" fillId="0" borderId="0" xfId="2" applyFont="1" applyBorder="1" applyAlignment="1">
      <alignment vertical="center"/>
    </xf>
    <xf numFmtId="49" fontId="21" fillId="0" borderId="15" xfId="0" applyNumberFormat="1" applyFont="1" applyBorder="1" applyAlignment="1">
      <alignment horizontal="center" textRotation="90" wrapText="1"/>
    </xf>
    <xf numFmtId="165" fontId="17" fillId="0" borderId="15" xfId="2" applyFont="1" applyBorder="1" applyAlignment="1">
      <alignment horizontal="center"/>
    </xf>
    <xf numFmtId="165" fontId="17" fillId="0" borderId="23" xfId="2" applyFont="1" applyBorder="1" applyAlignment="1">
      <alignment horizontal="center"/>
    </xf>
    <xf numFmtId="49" fontId="23" fillId="0" borderId="20" xfId="0" applyNumberFormat="1" applyFont="1" applyBorder="1" applyAlignment="1">
      <alignment horizontal="center" textRotation="90" wrapText="1"/>
    </xf>
    <xf numFmtId="49" fontId="23" fillId="0" borderId="21" xfId="0" applyNumberFormat="1" applyFont="1" applyBorder="1" applyAlignment="1">
      <alignment horizontal="center" textRotation="90" wrapText="1"/>
    </xf>
    <xf numFmtId="49" fontId="23" fillId="0" borderId="22" xfId="0" applyNumberFormat="1" applyFont="1" applyBorder="1" applyAlignment="1">
      <alignment horizontal="center" textRotation="90" wrapText="1"/>
    </xf>
    <xf numFmtId="165" fontId="11" fillId="0" borderId="15" xfId="0" applyNumberFormat="1" applyFont="1" applyBorder="1"/>
    <xf numFmtId="1" fontId="25" fillId="0" borderId="23" xfId="2" applyNumberFormat="1" applyFont="1" applyBorder="1" applyAlignment="1">
      <alignment horizontal="center"/>
    </xf>
    <xf numFmtId="165" fontId="11" fillId="0" borderId="17" xfId="0" applyNumberFormat="1" applyFont="1" applyBorder="1"/>
    <xf numFmtId="165" fontId="25" fillId="0" borderId="19" xfId="2" applyFont="1" applyBorder="1" applyAlignment="1">
      <alignment horizontal="center"/>
    </xf>
    <xf numFmtId="1" fontId="25" fillId="0" borderId="24" xfId="2" applyNumberFormat="1" applyFont="1" applyBorder="1" applyAlignment="1">
      <alignment horizontal="center"/>
    </xf>
    <xf numFmtId="0" fontId="0" fillId="0" borderId="0" xfId="0" applyBorder="1"/>
    <xf numFmtId="1" fontId="0" fillId="0" borderId="27" xfId="0" applyNumberFormat="1" applyBorder="1" applyAlignment="1">
      <alignment horizontal="center"/>
    </xf>
    <xf numFmtId="168" fontId="19" fillId="0" borderId="18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1" fontId="11" fillId="0" borderId="21" xfId="0" applyNumberFormat="1" applyFont="1" applyBorder="1" applyAlignment="1">
      <alignment horizontal="center"/>
    </xf>
    <xf numFmtId="1" fontId="11" fillId="0" borderId="22" xfId="0" applyNumberFormat="1" applyFont="1" applyBorder="1" applyAlignment="1">
      <alignment horizontal="center"/>
    </xf>
    <xf numFmtId="168" fontId="26" fillId="0" borderId="17" xfId="0" applyNumberFormat="1" applyFont="1" applyBorder="1" applyAlignment="1">
      <alignment horizontal="center"/>
    </xf>
    <xf numFmtId="168" fontId="26" fillId="0" borderId="19" xfId="0" applyNumberFormat="1" applyFont="1" applyBorder="1" applyAlignment="1">
      <alignment horizontal="center"/>
    </xf>
    <xf numFmtId="168" fontId="26" fillId="0" borderId="2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5" fontId="14" fillId="0" borderId="0" xfId="2" applyFont="1" applyBorder="1" applyAlignment="1">
      <alignment horizontal="center" vertical="center"/>
    </xf>
    <xf numFmtId="165" fontId="4" fillId="0" borderId="0" xfId="2" applyFont="1" applyBorder="1"/>
    <xf numFmtId="165" fontId="29" fillId="0" borderId="0" xfId="2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165" fontId="32" fillId="0" borderId="0" xfId="2" applyFont="1" applyBorder="1" applyAlignment="1">
      <alignment horizontal="center"/>
    </xf>
    <xf numFmtId="165" fontId="32" fillId="0" borderId="0" xfId="2" applyFont="1" applyBorder="1" applyAlignment="1">
      <alignment horizontal="center" wrapText="1"/>
    </xf>
    <xf numFmtId="165" fontId="25" fillId="0" borderId="0" xfId="2" applyFont="1" applyBorder="1" applyAlignment="1">
      <alignment horizontal="center"/>
    </xf>
    <xf numFmtId="0" fontId="33" fillId="0" borderId="0" xfId="0" applyFont="1" applyBorder="1"/>
    <xf numFmtId="0" fontId="33" fillId="0" borderId="0" xfId="0" applyFont="1"/>
    <xf numFmtId="165" fontId="32" fillId="0" borderId="20" xfId="2" applyFont="1" applyBorder="1" applyAlignment="1">
      <alignment horizontal="center" wrapText="1"/>
    </xf>
    <xf numFmtId="165" fontId="32" fillId="0" borderId="21" xfId="2" applyFont="1" applyBorder="1" applyAlignment="1">
      <alignment horizontal="center" wrapText="1"/>
    </xf>
    <xf numFmtId="165" fontId="32" fillId="0" borderId="22" xfId="2" applyFont="1" applyBorder="1" applyAlignment="1">
      <alignment horizontal="center" wrapText="1"/>
    </xf>
    <xf numFmtId="0" fontId="15" fillId="0" borderId="0" xfId="0" applyFont="1" applyBorder="1" applyAlignment="1"/>
    <xf numFmtId="165" fontId="5" fillId="0" borderId="11" xfId="2" applyFont="1" applyBorder="1" applyAlignment="1">
      <alignment horizontal="center"/>
    </xf>
    <xf numFmtId="165" fontId="5" fillId="0" borderId="20" xfId="2" applyFont="1" applyBorder="1" applyAlignment="1">
      <alignment horizontal="center"/>
    </xf>
    <xf numFmtId="165" fontId="4" fillId="0" borderId="22" xfId="2" applyFont="1" applyBorder="1" applyAlignment="1">
      <alignment horizontal="center"/>
    </xf>
    <xf numFmtId="165" fontId="4" fillId="0" borderId="23" xfId="2" applyFont="1" applyBorder="1" applyAlignment="1">
      <alignment horizontal="left"/>
    </xf>
    <xf numFmtId="165" fontId="4" fillId="0" borderId="24" xfId="2" applyFont="1" applyBorder="1" applyAlignment="1">
      <alignment horizontal="left"/>
    </xf>
    <xf numFmtId="0" fontId="12" fillId="0" borderId="0" xfId="0" applyFont="1"/>
    <xf numFmtId="0" fontId="28" fillId="0" borderId="0" xfId="0" applyFont="1" applyAlignment="1">
      <alignment wrapText="1"/>
    </xf>
    <xf numFmtId="0" fontId="28" fillId="16" borderId="14" xfId="0" applyFont="1" applyFill="1" applyBorder="1" applyAlignment="1">
      <alignment horizontal="center" wrapText="1"/>
    </xf>
    <xf numFmtId="0" fontId="28" fillId="7" borderId="14" xfId="0" applyFont="1" applyFill="1" applyBorder="1" applyAlignment="1">
      <alignment horizontal="center" wrapText="1"/>
    </xf>
    <xf numFmtId="0" fontId="28" fillId="14" borderId="14" xfId="0" applyFont="1" applyFill="1" applyBorder="1" applyAlignment="1">
      <alignment horizontal="center" wrapText="1"/>
    </xf>
    <xf numFmtId="0" fontId="28" fillId="15" borderId="14" xfId="0" applyFont="1" applyFill="1" applyBorder="1" applyAlignment="1">
      <alignment horizontal="center" wrapText="1"/>
    </xf>
    <xf numFmtId="0" fontId="28" fillId="4" borderId="14" xfId="0" applyFont="1" applyFill="1" applyBorder="1" applyAlignment="1">
      <alignment horizontal="center" wrapText="1"/>
    </xf>
    <xf numFmtId="0" fontId="28" fillId="12" borderId="14" xfId="0" applyFont="1" applyFill="1" applyBorder="1" applyAlignment="1">
      <alignment horizontal="center" wrapText="1"/>
    </xf>
    <xf numFmtId="0" fontId="28" fillId="17" borderId="14" xfId="0" applyFont="1" applyFill="1" applyBorder="1" applyAlignment="1">
      <alignment horizontal="center" wrapText="1"/>
    </xf>
    <xf numFmtId="0" fontId="28" fillId="13" borderId="14" xfId="0" applyFont="1" applyFill="1" applyBorder="1" applyAlignment="1">
      <alignment horizontal="center" wrapText="1"/>
    </xf>
    <xf numFmtId="0" fontId="28" fillId="3" borderId="14" xfId="0" applyFont="1" applyFill="1" applyBorder="1" applyAlignment="1">
      <alignment horizontal="center" wrapText="1"/>
    </xf>
    <xf numFmtId="0" fontId="28" fillId="8" borderId="14" xfId="0" applyFont="1" applyFill="1" applyBorder="1" applyAlignment="1">
      <alignment horizontal="center" wrapText="1"/>
    </xf>
    <xf numFmtId="1" fontId="0" fillId="16" borderId="14" xfId="0" applyNumberFormat="1" applyFill="1" applyBorder="1" applyAlignment="1">
      <alignment horizontal="center"/>
    </xf>
    <xf numFmtId="1" fontId="0" fillId="7" borderId="14" xfId="0" applyNumberFormat="1" applyFill="1" applyBorder="1" applyAlignment="1">
      <alignment horizontal="center"/>
    </xf>
    <xf numFmtId="1" fontId="0" fillId="14" borderId="14" xfId="0" applyNumberFormat="1" applyFill="1" applyBorder="1" applyAlignment="1">
      <alignment horizontal="center"/>
    </xf>
    <xf numFmtId="1" fontId="0" fillId="15" borderId="14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12" borderId="14" xfId="0" applyNumberFormat="1" applyFill="1" applyBorder="1" applyAlignment="1">
      <alignment horizontal="center"/>
    </xf>
    <xf numFmtId="1" fontId="0" fillId="17" borderId="14" xfId="0" applyNumberFormat="1" applyFill="1" applyBorder="1" applyAlignment="1">
      <alignment horizontal="center"/>
    </xf>
    <xf numFmtId="1" fontId="0" fillId="13" borderId="14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8" borderId="14" xfId="0" applyNumberFormat="1" applyFill="1" applyBorder="1" applyAlignment="1">
      <alignment horizontal="center"/>
    </xf>
    <xf numFmtId="0" fontId="28" fillId="16" borderId="15" xfId="0" applyFont="1" applyFill="1" applyBorder="1" applyAlignment="1">
      <alignment horizontal="center" wrapText="1"/>
    </xf>
    <xf numFmtId="0" fontId="28" fillId="9" borderId="23" xfId="0" applyFont="1" applyFill="1" applyBorder="1" applyAlignment="1">
      <alignment horizontal="center" wrapText="1"/>
    </xf>
    <xf numFmtId="0" fontId="27" fillId="16" borderId="20" xfId="0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14" borderId="21" xfId="0" applyFont="1" applyFill="1" applyBorder="1" applyAlignment="1">
      <alignment horizontal="center"/>
    </xf>
    <xf numFmtId="0" fontId="27" fillId="15" borderId="21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12" borderId="21" xfId="0" applyFont="1" applyFill="1" applyBorder="1" applyAlignment="1">
      <alignment horizontal="center"/>
    </xf>
    <xf numFmtId="0" fontId="27" fillId="17" borderId="21" xfId="0" applyFont="1" applyFill="1" applyBorder="1" applyAlignment="1">
      <alignment horizontal="center"/>
    </xf>
    <xf numFmtId="0" fontId="27" fillId="13" borderId="21" xfId="0" applyFont="1" applyFill="1" applyBorder="1" applyAlignment="1">
      <alignment horizontal="center"/>
    </xf>
    <xf numFmtId="0" fontId="27" fillId="16" borderId="21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7" fillId="8" borderId="21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/>
    </xf>
    <xf numFmtId="1" fontId="0" fillId="16" borderId="15" xfId="0" applyNumberFormat="1" applyFill="1" applyBorder="1" applyAlignment="1">
      <alignment horizontal="center"/>
    </xf>
    <xf numFmtId="1" fontId="0" fillId="16" borderId="17" xfId="0" applyNumberFormat="1" applyFill="1" applyBorder="1" applyAlignment="1">
      <alignment horizontal="center"/>
    </xf>
    <xf numFmtId="1" fontId="0" fillId="7" borderId="19" xfId="0" applyNumberFormat="1" applyFill="1" applyBorder="1" applyAlignment="1">
      <alignment horizontal="center"/>
    </xf>
    <xf numFmtId="1" fontId="0" fillId="14" borderId="19" xfId="0" applyNumberFormat="1" applyFill="1" applyBorder="1" applyAlignment="1">
      <alignment horizontal="center"/>
    </xf>
    <xf numFmtId="1" fontId="0" fillId="15" borderId="19" xfId="0" applyNumberFormat="1" applyFill="1" applyBorder="1" applyAlignment="1">
      <alignment horizontal="center"/>
    </xf>
    <xf numFmtId="1" fontId="0" fillId="4" borderId="19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7" borderId="19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6" borderId="19" xfId="0" applyNumberFormat="1" applyFill="1" applyBorder="1" applyAlignment="1">
      <alignment horizontal="center"/>
    </xf>
    <xf numFmtId="1" fontId="0" fillId="3" borderId="19" xfId="0" applyNumberFormat="1" applyFill="1" applyBorder="1" applyAlignment="1">
      <alignment horizontal="center"/>
    </xf>
    <xf numFmtId="1" fontId="0" fillId="8" borderId="19" xfId="0" applyNumberFormat="1" applyFill="1" applyBorder="1" applyAlignment="1">
      <alignment horizontal="center"/>
    </xf>
    <xf numFmtId="1" fontId="0" fillId="9" borderId="24" xfId="0" applyNumberFormat="1" applyFill="1" applyBorder="1" applyAlignment="1">
      <alignment horizontal="center"/>
    </xf>
    <xf numFmtId="165" fontId="29" fillId="0" borderId="15" xfId="2" applyFont="1" applyBorder="1" applyAlignment="1">
      <alignment horizontal="center"/>
    </xf>
    <xf numFmtId="165" fontId="29" fillId="0" borderId="14" xfId="2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5" fontId="24" fillId="0" borderId="14" xfId="2" applyFont="1" applyBorder="1" applyAlignment="1">
      <alignment horizontal="center"/>
    </xf>
    <xf numFmtId="165" fontId="25" fillId="0" borderId="23" xfId="2" applyFont="1" applyBorder="1" applyAlignment="1">
      <alignment horizontal="center"/>
    </xf>
    <xf numFmtId="165" fontId="16" fillId="0" borderId="0" xfId="2" applyFont="1" applyBorder="1" applyAlignment="1">
      <alignment horizontal="center"/>
    </xf>
    <xf numFmtId="165" fontId="29" fillId="0" borderId="15" xfId="2" applyFont="1" applyBorder="1" applyAlignment="1">
      <alignment horizontal="center" wrapText="1"/>
    </xf>
    <xf numFmtId="165" fontId="29" fillId="0" borderId="14" xfId="2" applyFont="1" applyBorder="1" applyAlignment="1">
      <alignment horizontal="center" wrapText="1"/>
    </xf>
    <xf numFmtId="165" fontId="29" fillId="0" borderId="23" xfId="2" applyFont="1" applyBorder="1" applyAlignment="1">
      <alignment horizontal="center" wrapText="1"/>
    </xf>
    <xf numFmtId="165" fontId="29" fillId="0" borderId="0" xfId="2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165" fontId="29" fillId="0" borderId="16" xfId="2" applyFont="1" applyBorder="1" applyAlignment="1">
      <alignment horizontal="center" wrapText="1"/>
    </xf>
    <xf numFmtId="165" fontId="29" fillId="0" borderId="16" xfId="2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5" fontId="31" fillId="0" borderId="29" xfId="2" applyFont="1" applyBorder="1" applyAlignment="1">
      <alignment horizontal="center" wrapText="1"/>
    </xf>
    <xf numFmtId="165" fontId="31" fillId="0" borderId="29" xfId="2" applyFont="1" applyBorder="1" applyAlignment="1">
      <alignment horizontal="center"/>
    </xf>
    <xf numFmtId="165" fontId="31" fillId="0" borderId="42" xfId="2" applyFont="1" applyBorder="1" applyAlignment="1">
      <alignment horizontal="center"/>
    </xf>
    <xf numFmtId="165" fontId="24" fillId="0" borderId="47" xfId="2" applyFont="1" applyBorder="1" applyAlignment="1">
      <alignment horizontal="center"/>
    </xf>
    <xf numFmtId="165" fontId="31" fillId="0" borderId="31" xfId="2" applyFont="1" applyBorder="1" applyAlignment="1">
      <alignment horizontal="center" wrapText="1"/>
    </xf>
    <xf numFmtId="165" fontId="24" fillId="0" borderId="25" xfId="2" applyFont="1" applyBorder="1" applyAlignment="1">
      <alignment horizontal="center"/>
    </xf>
    <xf numFmtId="165" fontId="29" fillId="0" borderId="25" xfId="2" applyFont="1" applyBorder="1" applyAlignment="1">
      <alignment horizontal="center" wrapText="1"/>
    </xf>
    <xf numFmtId="165" fontId="29" fillId="0" borderId="25" xfId="2" applyFont="1" applyBorder="1" applyAlignment="1">
      <alignment horizontal="center"/>
    </xf>
    <xf numFmtId="165" fontId="29" fillId="0" borderId="17" xfId="2" applyFont="1" applyBorder="1" applyAlignment="1">
      <alignment horizontal="center"/>
    </xf>
    <xf numFmtId="165" fontId="29" fillId="0" borderId="19" xfId="2" applyFont="1" applyBorder="1" applyAlignment="1">
      <alignment horizontal="center"/>
    </xf>
    <xf numFmtId="165" fontId="29" fillId="0" borderId="18" xfId="2" applyFont="1" applyBorder="1" applyAlignment="1">
      <alignment horizontal="center"/>
    </xf>
    <xf numFmtId="165" fontId="29" fillId="0" borderId="30" xfId="2" applyFont="1" applyBorder="1" applyAlignment="1">
      <alignment horizontal="center"/>
    </xf>
    <xf numFmtId="165" fontId="27" fillId="3" borderId="22" xfId="0" applyNumberFormat="1" applyFont="1" applyFill="1" applyBorder="1" applyAlignment="1">
      <alignment horizontal="center"/>
    </xf>
    <xf numFmtId="165" fontId="27" fillId="3" borderId="39" xfId="0" applyNumberFormat="1" applyFont="1" applyFill="1" applyBorder="1" applyAlignment="1">
      <alignment horizontal="center"/>
    </xf>
    <xf numFmtId="166" fontId="25" fillId="0" borderId="2" xfId="2" applyNumberFormat="1" applyFont="1" applyBorder="1" applyAlignment="1">
      <alignment horizontal="center"/>
    </xf>
    <xf numFmtId="166" fontId="25" fillId="2" borderId="1" xfId="2" applyNumberFormat="1" applyFont="1" applyFill="1" applyBorder="1" applyAlignment="1">
      <alignment horizontal="center"/>
    </xf>
    <xf numFmtId="165" fontId="24" fillId="0" borderId="22" xfId="2" applyFont="1" applyBorder="1" applyAlignment="1">
      <alignment horizontal="center"/>
    </xf>
    <xf numFmtId="165" fontId="25" fillId="0" borderId="8" xfId="2" applyFont="1" applyBorder="1" applyAlignment="1">
      <alignment horizontal="center"/>
    </xf>
    <xf numFmtId="165" fontId="25" fillId="2" borderId="9" xfId="2" applyFont="1" applyFill="1" applyBorder="1" applyAlignment="1">
      <alignment horizontal="center"/>
    </xf>
    <xf numFmtId="165" fontId="25" fillId="0" borderId="24" xfId="2" applyFont="1" applyBorder="1" applyAlignment="1">
      <alignment horizontal="center"/>
    </xf>
    <xf numFmtId="9" fontId="1" fillId="10" borderId="17" xfId="0" applyNumberFormat="1" applyFont="1" applyFill="1" applyBorder="1" applyAlignment="1">
      <alignment horizontal="center"/>
    </xf>
    <xf numFmtId="165" fontId="24" fillId="0" borderId="20" xfId="2" applyFont="1" applyBorder="1" applyAlignment="1">
      <alignment horizontal="center"/>
    </xf>
    <xf numFmtId="165" fontId="24" fillId="0" borderId="21" xfId="2" applyFont="1" applyBorder="1" applyAlignment="1">
      <alignment horizontal="center"/>
    </xf>
    <xf numFmtId="165" fontId="25" fillId="0" borderId="17" xfId="2" applyFont="1" applyBorder="1" applyAlignment="1">
      <alignment horizontal="center"/>
    </xf>
    <xf numFmtId="165" fontId="24" fillId="0" borderId="0" xfId="2" applyFont="1" applyBorder="1" applyAlignment="1">
      <alignment horizontal="center"/>
    </xf>
    <xf numFmtId="1" fontId="1" fillId="0" borderId="0" xfId="0" applyNumberFormat="1" applyFont="1" applyBorder="1"/>
    <xf numFmtId="9" fontId="1" fillId="10" borderId="0" xfId="0" applyNumberFormat="1" applyFont="1" applyFill="1" applyBorder="1" applyAlignment="1">
      <alignment horizontal="center"/>
    </xf>
    <xf numFmtId="9" fontId="1" fillId="10" borderId="19" xfId="0" applyNumberFormat="1" applyFont="1" applyFill="1" applyBorder="1" applyAlignment="1">
      <alignment horizontal="center"/>
    </xf>
    <xf numFmtId="9" fontId="1" fillId="10" borderId="24" xfId="0" applyNumberFormat="1" applyFont="1" applyFill="1" applyBorder="1" applyAlignment="1">
      <alignment horizontal="center"/>
    </xf>
    <xf numFmtId="1" fontId="0" fillId="0" borderId="20" xfId="0" applyNumberFormat="1" applyBorder="1"/>
    <xf numFmtId="1" fontId="0" fillId="0" borderId="21" xfId="0" applyNumberFormat="1" applyBorder="1"/>
    <xf numFmtId="1" fontId="0" fillId="0" borderId="15" xfId="0" applyNumberFormat="1" applyBorder="1"/>
    <xf numFmtId="1" fontId="0" fillId="0" borderId="14" xfId="0" applyNumberFormat="1" applyBorder="1"/>
    <xf numFmtId="1" fontId="0" fillId="0" borderId="17" xfId="0" applyNumberFormat="1" applyBorder="1"/>
    <xf numFmtId="1" fontId="0" fillId="0" borderId="19" xfId="0" applyNumberFormat="1" applyBorder="1"/>
    <xf numFmtId="0" fontId="35" fillId="0" borderId="0" xfId="0" applyFont="1"/>
    <xf numFmtId="165" fontId="11" fillId="0" borderId="15" xfId="0" applyNumberFormat="1" applyFont="1" applyBorder="1" applyAlignment="1">
      <alignment vertical="center"/>
    </xf>
    <xf numFmtId="165" fontId="25" fillId="0" borderId="14" xfId="2" applyFont="1" applyBorder="1" applyAlignment="1">
      <alignment horizontal="center" vertical="center"/>
    </xf>
    <xf numFmtId="1" fontId="25" fillId="0" borderId="23" xfId="2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vertical="center"/>
    </xf>
    <xf numFmtId="165" fontId="25" fillId="0" borderId="19" xfId="2" applyFont="1" applyBorder="1" applyAlignment="1">
      <alignment horizontal="center" vertical="center"/>
    </xf>
    <xf numFmtId="1" fontId="25" fillId="0" borderId="24" xfId="2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0" fontId="36" fillId="0" borderId="48" xfId="0" applyFont="1" applyBorder="1" applyAlignment="1">
      <alignment horizontal="right"/>
    </xf>
    <xf numFmtId="21" fontId="36" fillId="0" borderId="48" xfId="0" applyNumberFormat="1" applyFont="1" applyBorder="1" applyAlignment="1">
      <alignment horizontal="left"/>
    </xf>
    <xf numFmtId="0" fontId="37" fillId="18" borderId="48" xfId="0" applyFont="1" applyFill="1" applyBorder="1" applyAlignment="1">
      <alignment horizontal="center"/>
    </xf>
    <xf numFmtId="0" fontId="37" fillId="18" borderId="0" xfId="0" applyFont="1" applyFill="1" applyBorder="1" applyAlignment="1">
      <alignment horizontal="center"/>
    </xf>
    <xf numFmtId="0" fontId="38" fillId="0" borderId="49" xfId="0" applyFont="1" applyBorder="1"/>
    <xf numFmtId="0" fontId="38" fillId="0" borderId="0" xfId="0" applyFont="1" applyBorder="1"/>
    <xf numFmtId="165" fontId="14" fillId="0" borderId="0" xfId="2" applyFont="1" applyBorder="1" applyAlignment="1">
      <alignment horizontal="center" vertical="center"/>
    </xf>
    <xf numFmtId="165" fontId="22" fillId="0" borderId="0" xfId="2" applyFont="1" applyBorder="1" applyAlignment="1">
      <alignment horizontal="center"/>
    </xf>
    <xf numFmtId="167" fontId="0" fillId="5" borderId="27" xfId="0" applyNumberFormat="1" applyFill="1" applyBorder="1" applyAlignment="1">
      <alignment horizontal="center"/>
    </xf>
    <xf numFmtId="167" fontId="0" fillId="5" borderId="16" xfId="0" applyNumberFormat="1" applyFill="1" applyBorder="1" applyAlignment="1">
      <alignment horizontal="center"/>
    </xf>
    <xf numFmtId="167" fontId="0" fillId="5" borderId="18" xfId="0" applyNumberFormat="1" applyFill="1" applyBorder="1" applyAlignment="1">
      <alignment horizontal="center"/>
    </xf>
    <xf numFmtId="0" fontId="0" fillId="7" borderId="26" xfId="0" applyFill="1" applyBorder="1"/>
    <xf numFmtId="0" fontId="0" fillId="7" borderId="25" xfId="0" applyFill="1" applyBorder="1"/>
    <xf numFmtId="0" fontId="0" fillId="7" borderId="30" xfId="0" applyFill="1" applyBorder="1"/>
    <xf numFmtId="167" fontId="0" fillId="6" borderId="22" xfId="0" applyNumberFormat="1" applyFill="1" applyBorder="1" applyAlignment="1">
      <alignment horizontal="center"/>
    </xf>
    <xf numFmtId="167" fontId="0" fillId="6" borderId="23" xfId="0" applyNumberFormat="1" applyFill="1" applyBorder="1" applyAlignment="1">
      <alignment horizontal="center"/>
    </xf>
    <xf numFmtId="167" fontId="0" fillId="6" borderId="24" xfId="0" applyNumberFormat="1" applyFill="1" applyBorder="1" applyAlignment="1">
      <alignment horizontal="center"/>
    </xf>
    <xf numFmtId="49" fontId="21" fillId="0" borderId="16" xfId="0" applyNumberFormat="1" applyFont="1" applyBorder="1" applyAlignment="1">
      <alignment horizontal="center" textRotation="90" wrapText="1"/>
    </xf>
    <xf numFmtId="165" fontId="17" fillId="0" borderId="16" xfId="2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21" fillId="0" borderId="20" xfId="0" applyNumberFormat="1" applyFont="1" applyBorder="1" applyAlignment="1">
      <alignment horizontal="center" textRotation="90" wrapText="1"/>
    </xf>
    <xf numFmtId="49" fontId="21" fillId="0" borderId="22" xfId="0" applyNumberFormat="1" applyFont="1" applyBorder="1" applyAlignment="1">
      <alignment horizontal="center" textRotation="90" wrapText="1"/>
    </xf>
    <xf numFmtId="165" fontId="27" fillId="3" borderId="23" xfId="0" applyNumberFormat="1" applyFont="1" applyFill="1" applyBorder="1" applyAlignment="1">
      <alignment horizontal="center"/>
    </xf>
    <xf numFmtId="165" fontId="17" fillId="0" borderId="17" xfId="2" applyFont="1" applyBorder="1" applyAlignment="1">
      <alignment horizontal="center"/>
    </xf>
    <xf numFmtId="165" fontId="27" fillId="3" borderId="24" xfId="0" applyNumberFormat="1" applyFont="1" applyFill="1" applyBorder="1" applyAlignment="1">
      <alignment horizontal="center"/>
    </xf>
    <xf numFmtId="165" fontId="0" fillId="0" borderId="4" xfId="0" applyNumberFormat="1" applyFill="1" applyBorder="1"/>
    <xf numFmtId="0" fontId="0" fillId="0" borderId="5" xfId="0" applyBorder="1"/>
    <xf numFmtId="0" fontId="0" fillId="0" borderId="4" xfId="0" applyBorder="1"/>
    <xf numFmtId="168" fontId="19" fillId="0" borderId="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8" fontId="19" fillId="0" borderId="0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8" fontId="19" fillId="0" borderId="11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 textRotation="90" wrapText="1"/>
    </xf>
    <xf numFmtId="165" fontId="17" fillId="0" borderId="0" xfId="2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28" fillId="7" borderId="5" xfId="0" applyFont="1" applyFill="1" applyBorder="1" applyAlignment="1">
      <alignment horizontal="right"/>
    </xf>
    <xf numFmtId="0" fontId="8" fillId="7" borderId="4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0" fontId="0" fillId="4" borderId="23" xfId="3" applyNumberFormat="1" applyFont="1" applyFill="1" applyBorder="1" applyAlignment="1">
      <alignment horizontal="center"/>
    </xf>
    <xf numFmtId="10" fontId="0" fillId="5" borderId="23" xfId="0" applyNumberFormat="1" applyFill="1" applyBorder="1" applyAlignment="1">
      <alignment horizontal="center"/>
    </xf>
    <xf numFmtId="0" fontId="39" fillId="0" borderId="49" xfId="0" applyFont="1" applyBorder="1"/>
    <xf numFmtId="10" fontId="0" fillId="6" borderId="16" xfId="0" applyNumberFormat="1" applyFill="1" applyBorder="1" applyAlignment="1">
      <alignment horizontal="center"/>
    </xf>
    <xf numFmtId="1" fontId="0" fillId="16" borderId="20" xfId="0" applyNumberFormat="1" applyFill="1" applyBorder="1" applyAlignment="1">
      <alignment horizontal="center"/>
    </xf>
    <xf numFmtId="1" fontId="0" fillId="7" borderId="21" xfId="0" applyNumberFormat="1" applyFill="1" applyBorder="1" applyAlignment="1">
      <alignment horizontal="center"/>
    </xf>
    <xf numFmtId="1" fontId="0" fillId="14" borderId="21" xfId="0" applyNumberFormat="1" applyFill="1" applyBorder="1" applyAlignment="1">
      <alignment horizontal="center"/>
    </xf>
    <xf numFmtId="1" fontId="0" fillId="15" borderId="21" xfId="0" applyNumberFormat="1" applyFill="1" applyBorder="1" applyAlignment="1">
      <alignment horizontal="center"/>
    </xf>
    <xf numFmtId="1" fontId="0" fillId="4" borderId="21" xfId="0" applyNumberFormat="1" applyFill="1" applyBorder="1" applyAlignment="1">
      <alignment horizontal="center"/>
    </xf>
    <xf numFmtId="1" fontId="0" fillId="12" borderId="21" xfId="0" applyNumberFormat="1" applyFill="1" applyBorder="1" applyAlignment="1">
      <alignment horizontal="center"/>
    </xf>
    <xf numFmtId="1" fontId="0" fillId="17" borderId="21" xfId="0" applyNumberFormat="1" applyFill="1" applyBorder="1" applyAlignment="1">
      <alignment horizontal="center"/>
    </xf>
    <xf numFmtId="1" fontId="0" fillId="13" borderId="21" xfId="0" applyNumberFormat="1" applyFill="1" applyBorder="1" applyAlignment="1">
      <alignment horizontal="center"/>
    </xf>
    <xf numFmtId="1" fontId="0" fillId="16" borderId="21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8" borderId="21" xfId="0" applyNumberFormat="1" applyFill="1" applyBorder="1" applyAlignment="1">
      <alignment horizontal="center"/>
    </xf>
    <xf numFmtId="1" fontId="0" fillId="9" borderId="22" xfId="0" applyNumberFormat="1" applyFill="1" applyBorder="1" applyAlignment="1">
      <alignment horizontal="center"/>
    </xf>
    <xf numFmtId="3" fontId="11" fillId="0" borderId="0" xfId="0" applyNumberFormat="1" applyFont="1"/>
    <xf numFmtId="165" fontId="4" fillId="12" borderId="15" xfId="2" applyFont="1" applyFill="1" applyBorder="1" applyAlignment="1">
      <alignment horizontal="center"/>
    </xf>
    <xf numFmtId="165" fontId="4" fillId="12" borderId="23" xfId="2" applyFont="1" applyFill="1" applyBorder="1" applyAlignment="1">
      <alignment horizontal="left"/>
    </xf>
    <xf numFmtId="165" fontId="29" fillId="12" borderId="14" xfId="2" applyFont="1" applyFill="1" applyBorder="1" applyAlignment="1">
      <alignment horizontal="center"/>
    </xf>
    <xf numFmtId="165" fontId="29" fillId="12" borderId="16" xfId="2" applyFont="1" applyFill="1" applyBorder="1" applyAlignment="1">
      <alignment horizontal="center"/>
    </xf>
    <xf numFmtId="165" fontId="31" fillId="12" borderId="29" xfId="2" applyFont="1" applyFill="1" applyBorder="1" applyAlignment="1">
      <alignment horizontal="center"/>
    </xf>
    <xf numFmtId="165" fontId="29" fillId="12" borderId="25" xfId="2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165" fontId="14" fillId="0" borderId="4" xfId="2" applyFont="1" applyBorder="1" applyAlignment="1">
      <alignment horizontal="left" vertical="center"/>
    </xf>
    <xf numFmtId="165" fontId="14" fillId="0" borderId="0" xfId="2" applyFont="1" applyAlignment="1">
      <alignment horizontal="left"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165" fontId="14" fillId="0" borderId="4" xfId="2" applyFont="1" applyBorder="1" applyAlignment="1">
      <alignment horizontal="center" vertical="center"/>
    </xf>
    <xf numFmtId="165" fontId="14" fillId="0" borderId="0" xfId="2" applyFont="1" applyBorder="1" applyAlignment="1">
      <alignment horizontal="center" vertical="center"/>
    </xf>
    <xf numFmtId="165" fontId="14" fillId="0" borderId="5" xfId="2" applyFont="1" applyBorder="1" applyAlignment="1">
      <alignment horizontal="center" vertical="center"/>
    </xf>
    <xf numFmtId="165" fontId="32" fillId="0" borderId="46" xfId="2" applyFont="1" applyBorder="1" applyAlignment="1">
      <alignment horizontal="center"/>
    </xf>
    <xf numFmtId="165" fontId="32" fillId="0" borderId="3" xfId="2" applyFont="1" applyBorder="1" applyAlignment="1">
      <alignment horizontal="center"/>
    </xf>
    <xf numFmtId="165" fontId="32" fillId="0" borderId="32" xfId="2" applyFont="1" applyBorder="1" applyAlignment="1">
      <alignment horizontal="center" wrapText="1"/>
    </xf>
    <xf numFmtId="165" fontId="32" fillId="0" borderId="46" xfId="2" applyFont="1" applyBorder="1" applyAlignment="1">
      <alignment horizontal="center" wrapText="1"/>
    </xf>
    <xf numFmtId="165" fontId="32" fillId="0" borderId="33" xfId="2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165" fontId="22" fillId="0" borderId="4" xfId="2" applyFont="1" applyBorder="1" applyAlignment="1">
      <alignment horizontal="center"/>
    </xf>
    <xf numFmtId="165" fontId="22" fillId="0" borderId="0" xfId="2" applyFont="1" applyBorder="1" applyAlignment="1">
      <alignment horizontal="center"/>
    </xf>
    <xf numFmtId="165" fontId="22" fillId="0" borderId="5" xfId="2" applyFont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0"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158482</xdr:colOff>
      <xdr:row>0</xdr:row>
      <xdr:rowOff>32016</xdr:rowOff>
    </xdr:from>
    <xdr:to>
      <xdr:col>2</xdr:col>
      <xdr:colOff>1034062</xdr:colOff>
      <xdr:row>3</xdr:row>
      <xdr:rowOff>51226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24" y="262537"/>
          <a:ext cx="875580" cy="58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7984" y="114299"/>
          <a:ext cx="800100" cy="51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205228</xdr:colOff>
      <xdr:row>0</xdr:row>
      <xdr:rowOff>114299</xdr:rowOff>
    </xdr:from>
    <xdr:to>
      <xdr:col>3</xdr:col>
      <xdr:colOff>486656</xdr:colOff>
      <xdr:row>3</xdr:row>
      <xdr:rowOff>105832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828" y="114299"/>
          <a:ext cx="60255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50"/>
  <sheetViews>
    <sheetView showGridLines="0" tabSelected="1" topLeftCell="B5" zoomScale="85" zoomScaleNormal="85" workbookViewId="0">
      <pane xSplit="1" topLeftCell="C1" activePane="topRight" state="frozen"/>
      <selection activeCell="B4" sqref="B4"/>
      <selection pane="topRight" activeCell="S47" sqref="S47"/>
    </sheetView>
  </sheetViews>
  <sheetFormatPr defaultRowHeight="12.75"/>
  <cols>
    <col min="1" max="1" width="2.28515625" customWidth="1"/>
    <col min="2" max="2" width="6.28515625" customWidth="1"/>
    <col min="3" max="3" width="17.28515625" style="30" bestFit="1" customWidth="1"/>
    <col min="4" max="4" width="10.5703125" hidden="1" customWidth="1"/>
    <col min="5" max="5" width="8.28515625" hidden="1" customWidth="1"/>
    <col min="6" max="6" width="6.28515625" hidden="1" customWidth="1"/>
    <col min="7" max="7" width="10.85546875" hidden="1" customWidth="1"/>
    <col min="8" max="8" width="10" hidden="1" customWidth="1"/>
    <col min="9" max="9" width="7.5703125" hidden="1" customWidth="1"/>
    <col min="10" max="10" width="8.5703125" hidden="1" customWidth="1"/>
    <col min="11" max="11" width="7" customWidth="1"/>
    <col min="12" max="12" width="7.5703125" customWidth="1"/>
    <col min="13" max="13" width="12.28515625" customWidth="1"/>
    <col min="14" max="14" width="6" bestFit="1" customWidth="1"/>
    <col min="15" max="15" width="7.28515625" customWidth="1"/>
    <col min="16" max="16" width="9.5703125" customWidth="1"/>
    <col min="17" max="18" width="6.7109375" customWidth="1"/>
    <col min="19" max="19" width="7.42578125" bestFit="1" customWidth="1"/>
    <col min="20" max="20" width="6.7109375" style="2" customWidth="1"/>
    <col min="21" max="22" width="6.7109375" customWidth="1"/>
    <col min="23" max="23" width="7.42578125" bestFit="1" customWidth="1"/>
    <col min="24" max="26" width="6.7109375" customWidth="1"/>
    <col min="27" max="27" width="7.42578125" bestFit="1" customWidth="1"/>
    <col min="28" max="32" width="6.7109375" customWidth="1"/>
    <col min="33" max="33" width="7.5703125" customWidth="1"/>
  </cols>
  <sheetData>
    <row r="1" spans="2:33" ht="13.5" thickBot="1"/>
    <row r="2" spans="2:33" ht="13.5">
      <c r="B2" s="3"/>
      <c r="C2" s="4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43" t="s">
        <v>293</v>
      </c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4"/>
    </row>
    <row r="3" spans="2:33" ht="13.5">
      <c r="B3" s="6"/>
      <c r="D3" s="7"/>
      <c r="E3" s="7"/>
      <c r="F3" s="2"/>
      <c r="I3" s="2"/>
      <c r="J3" s="2"/>
      <c r="K3" s="2"/>
      <c r="L3" s="2"/>
      <c r="M3" s="2"/>
      <c r="N3" s="2"/>
      <c r="O3" s="2"/>
      <c r="P3" s="2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6"/>
    </row>
    <row r="4" spans="2:33" ht="13.9" customHeight="1">
      <c r="B4" s="438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6"/>
    </row>
    <row r="5" spans="2:33" ht="13.9" customHeight="1">
      <c r="B5" s="438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6"/>
    </row>
    <row r="6" spans="2:33">
      <c r="B6" s="10" t="s">
        <v>0</v>
      </c>
      <c r="D6" s="11"/>
      <c r="E6" s="11"/>
      <c r="F6" s="2"/>
      <c r="I6" s="2"/>
      <c r="J6" s="2"/>
      <c r="K6" s="2"/>
      <c r="L6" s="2"/>
      <c r="M6" s="2"/>
      <c r="N6" s="2"/>
      <c r="O6" s="2"/>
      <c r="P6" s="2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6"/>
    </row>
    <row r="7" spans="2:33" ht="13.5" thickBot="1">
      <c r="B7" s="55" t="s">
        <v>49</v>
      </c>
      <c r="C7" s="56"/>
      <c r="D7" s="57"/>
      <c r="F7" s="8"/>
      <c r="G7" s="8"/>
      <c r="H7" s="18"/>
      <c r="I7" s="18"/>
      <c r="J7" s="18"/>
      <c r="K7" s="18"/>
      <c r="L7" s="18"/>
      <c r="M7" s="18"/>
      <c r="N7" s="18"/>
      <c r="O7" s="18"/>
      <c r="P7" s="18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8"/>
    </row>
    <row r="8" spans="2:33" ht="11.65" customHeight="1">
      <c r="B8" s="10"/>
      <c r="C8" s="38"/>
      <c r="D8" s="10"/>
      <c r="E8" s="178"/>
      <c r="F8" s="178"/>
      <c r="G8" s="178" t="s">
        <v>0</v>
      </c>
      <c r="H8" s="15"/>
      <c r="I8" s="16"/>
      <c r="J8" s="16"/>
      <c r="K8" s="440" t="s">
        <v>53</v>
      </c>
      <c r="L8" s="441"/>
      <c r="M8" s="442"/>
      <c r="N8" s="12"/>
      <c r="O8" s="34" t="s">
        <v>52</v>
      </c>
      <c r="P8" s="9"/>
      <c r="Q8" s="449" t="s">
        <v>371</v>
      </c>
      <c r="R8" s="450"/>
      <c r="S8" s="450"/>
      <c r="T8" s="451"/>
      <c r="U8" s="452" t="s">
        <v>372</v>
      </c>
      <c r="V8" s="453"/>
      <c r="W8" s="453"/>
      <c r="X8" s="454"/>
      <c r="Y8" s="455" t="s">
        <v>372</v>
      </c>
      <c r="Z8" s="456"/>
      <c r="AA8" s="456"/>
      <c r="AB8" s="457"/>
      <c r="AC8" s="435" t="s">
        <v>374</v>
      </c>
      <c r="AD8" s="436"/>
      <c r="AE8" s="436"/>
      <c r="AF8" s="437"/>
    </row>
    <row r="9" spans="2:33" ht="9.4" customHeight="1">
      <c r="B9" s="10" t="s">
        <v>1</v>
      </c>
      <c r="C9" s="7" t="s">
        <v>2</v>
      </c>
      <c r="D9" s="33" t="s">
        <v>3</v>
      </c>
      <c r="E9" s="179"/>
      <c r="F9" s="179"/>
      <c r="G9" s="179"/>
      <c r="H9" s="2"/>
      <c r="I9" s="13"/>
      <c r="J9" s="13"/>
      <c r="K9" s="12"/>
      <c r="L9" s="2"/>
      <c r="M9" s="9"/>
      <c r="N9" s="12"/>
      <c r="O9" s="2"/>
      <c r="P9" s="9"/>
      <c r="Q9" s="449" t="s">
        <v>370</v>
      </c>
      <c r="R9" s="450"/>
      <c r="S9" s="450"/>
      <c r="T9" s="451"/>
      <c r="U9" s="452" t="s">
        <v>375</v>
      </c>
      <c r="V9" s="453"/>
      <c r="W9" s="453"/>
      <c r="X9" s="454"/>
      <c r="Y9" s="455" t="s">
        <v>373</v>
      </c>
      <c r="Z9" s="456"/>
      <c r="AA9" s="456"/>
      <c r="AB9" s="457"/>
      <c r="AC9" s="405"/>
      <c r="AD9" s="226"/>
      <c r="AE9" s="226"/>
      <c r="AF9" s="406" t="s">
        <v>376</v>
      </c>
    </row>
    <row r="10" spans="2:33" ht="13.35" customHeight="1">
      <c r="B10" s="10"/>
      <c r="C10" s="7" t="s">
        <v>4</v>
      </c>
      <c r="D10" s="10"/>
      <c r="E10" s="180" t="s">
        <v>5</v>
      </c>
      <c r="F10" s="180" t="s">
        <v>6</v>
      </c>
      <c r="G10" s="180" t="s">
        <v>7</v>
      </c>
      <c r="H10" s="34" t="s">
        <v>7</v>
      </c>
      <c r="I10" s="167" t="s">
        <v>54</v>
      </c>
      <c r="J10" s="35" t="s">
        <v>9</v>
      </c>
      <c r="K10" s="14" t="s">
        <v>10</v>
      </c>
      <c r="L10" s="15" t="s">
        <v>11</v>
      </c>
      <c r="M10" s="17" t="s">
        <v>12</v>
      </c>
      <c r="N10" s="14" t="s">
        <v>10</v>
      </c>
      <c r="O10" s="15" t="s">
        <v>11</v>
      </c>
      <c r="P10" s="17" t="s">
        <v>12</v>
      </c>
      <c r="Q10" s="74" t="s">
        <v>10</v>
      </c>
      <c r="R10" s="75" t="s">
        <v>11</v>
      </c>
      <c r="S10" s="75" t="s">
        <v>12</v>
      </c>
      <c r="T10" s="75" t="s">
        <v>46</v>
      </c>
      <c r="U10" s="86" t="s">
        <v>10</v>
      </c>
      <c r="V10" s="87" t="s">
        <v>11</v>
      </c>
      <c r="W10" s="87" t="s">
        <v>12</v>
      </c>
      <c r="X10" s="88" t="s">
        <v>46</v>
      </c>
      <c r="Y10" s="105" t="s">
        <v>10</v>
      </c>
      <c r="Z10" s="105" t="s">
        <v>11</v>
      </c>
      <c r="AA10" s="105" t="s">
        <v>12</v>
      </c>
      <c r="AB10" s="106" t="s">
        <v>46</v>
      </c>
      <c r="AC10" s="407" t="s">
        <v>10</v>
      </c>
      <c r="AD10" s="408" t="s">
        <v>11</v>
      </c>
      <c r="AE10" s="408" t="s">
        <v>12</v>
      </c>
      <c r="AF10" s="121" t="s">
        <v>46</v>
      </c>
    </row>
    <row r="11" spans="2:33" ht="6" customHeight="1" thickBot="1">
      <c r="B11" s="33" t="s">
        <v>0</v>
      </c>
      <c r="C11" s="38"/>
      <c r="D11" s="10" t="s">
        <v>0</v>
      </c>
      <c r="E11" s="181"/>
      <c r="F11" s="181"/>
      <c r="G11" s="182" t="s">
        <v>13</v>
      </c>
      <c r="H11" s="34" t="s">
        <v>14</v>
      </c>
      <c r="I11" s="16"/>
      <c r="J11" s="16"/>
      <c r="K11" s="14"/>
      <c r="L11" s="15"/>
      <c r="M11" s="17"/>
      <c r="N11" s="20"/>
      <c r="O11" s="18"/>
      <c r="P11" s="21"/>
      <c r="Q11" s="74"/>
      <c r="R11" s="75"/>
      <c r="S11" s="75"/>
      <c r="T11" s="73"/>
      <c r="U11" s="89"/>
      <c r="V11" s="90"/>
      <c r="W11" s="90"/>
      <c r="X11" s="91"/>
      <c r="Y11" s="105"/>
      <c r="Z11" s="105"/>
      <c r="AA11" s="105"/>
      <c r="AB11" s="104"/>
      <c r="AC11" s="409"/>
      <c r="AD11" s="410"/>
      <c r="AE11" s="410"/>
      <c r="AF11" s="411"/>
    </row>
    <row r="12" spans="2:33" ht="14.25">
      <c r="B12" s="39">
        <v>1</v>
      </c>
      <c r="C12" s="40" t="s">
        <v>15</v>
      </c>
      <c r="D12" s="47">
        <v>1</v>
      </c>
      <c r="E12" s="177">
        <v>0</v>
      </c>
      <c r="F12" s="177">
        <v>0</v>
      </c>
      <c r="G12" s="177">
        <v>0</v>
      </c>
      <c r="H12" s="183">
        <v>0</v>
      </c>
      <c r="I12" s="41">
        <f>SUM(E12:H12)</f>
        <v>0</v>
      </c>
      <c r="J12" s="174">
        <f>+D12+I12-M12</f>
        <v>-483</v>
      </c>
      <c r="K12" s="350">
        <f>AC12</f>
        <v>225</v>
      </c>
      <c r="L12" s="351">
        <f>AD12</f>
        <v>259</v>
      </c>
      <c r="M12" s="26">
        <f>SUM(K12:L12)</f>
        <v>484</v>
      </c>
      <c r="N12" s="414">
        <v>502</v>
      </c>
      <c r="O12" s="414">
        <v>592</v>
      </c>
      <c r="P12" s="169">
        <f>SUM(N12:O12)</f>
        <v>1094</v>
      </c>
      <c r="Q12" s="197">
        <v>0</v>
      </c>
      <c r="R12" s="168">
        <v>0</v>
      </c>
      <c r="S12" s="168">
        <v>152</v>
      </c>
      <c r="T12" s="160">
        <f>S12/P12*100</f>
        <v>13.893967093235831</v>
      </c>
      <c r="U12" s="200">
        <v>0</v>
      </c>
      <c r="V12" s="201">
        <v>0</v>
      </c>
      <c r="W12" s="201">
        <v>265</v>
      </c>
      <c r="X12" s="375">
        <f>W12/P12*100</f>
        <v>24.223034734917732</v>
      </c>
      <c r="Y12" s="107">
        <v>0</v>
      </c>
      <c r="Z12" s="108">
        <v>0</v>
      </c>
      <c r="AA12" s="108">
        <v>422</v>
      </c>
      <c r="AB12" s="381">
        <f>AA12/P12*100</f>
        <v>38.574040219378432</v>
      </c>
      <c r="AC12" s="378">
        <v>225</v>
      </c>
      <c r="AD12" s="122">
        <v>259</v>
      </c>
      <c r="AE12" s="122">
        <f>AC12+AD12</f>
        <v>484</v>
      </c>
      <c r="AF12" s="123">
        <f>AE12/P12*100</f>
        <v>44.241316270566728</v>
      </c>
      <c r="AG12" s="61">
        <v>1</v>
      </c>
    </row>
    <row r="13" spans="2:33" ht="14.25">
      <c r="B13" s="22">
        <v>2</v>
      </c>
      <c r="C13" s="31" t="s">
        <v>15</v>
      </c>
      <c r="D13" s="29">
        <v>1</v>
      </c>
      <c r="E13" s="177">
        <v>0</v>
      </c>
      <c r="F13" s="177">
        <v>0</v>
      </c>
      <c r="G13" s="28">
        <v>0</v>
      </c>
      <c r="H13" s="184">
        <v>0</v>
      </c>
      <c r="I13" s="28">
        <f t="shared" ref="I13:I43" si="0">SUM(E13:H13)</f>
        <v>0</v>
      </c>
      <c r="J13" s="175">
        <f>+D13+I13-M13</f>
        <v>-555</v>
      </c>
      <c r="K13" s="352">
        <f t="shared" ref="K13:K43" si="1">AC13</f>
        <v>259</v>
      </c>
      <c r="L13" s="353">
        <f t="shared" ref="L13:L43" si="2">AD13</f>
        <v>297</v>
      </c>
      <c r="M13" s="27">
        <f t="shared" ref="M13:M42" si="3">SUM(K13:L13)</f>
        <v>556</v>
      </c>
      <c r="N13" s="414">
        <v>509</v>
      </c>
      <c r="O13" s="414">
        <v>613</v>
      </c>
      <c r="P13" s="170">
        <f t="shared" ref="P13:P42" si="4">SUM(N13:O13)</f>
        <v>1122</v>
      </c>
      <c r="Q13" s="198">
        <v>0</v>
      </c>
      <c r="R13" s="172">
        <v>0</v>
      </c>
      <c r="S13" s="172">
        <v>164</v>
      </c>
      <c r="T13" s="161">
        <f>S13/P13*100</f>
        <v>14.616755793226382</v>
      </c>
      <c r="U13" s="202">
        <v>0</v>
      </c>
      <c r="V13" s="92">
        <v>0</v>
      </c>
      <c r="W13" s="92">
        <v>261</v>
      </c>
      <c r="X13" s="376">
        <f t="shared" ref="X13:X43" si="5">W13/P13*100</f>
        <v>23.262032085561497</v>
      </c>
      <c r="Y13" s="109">
        <v>0</v>
      </c>
      <c r="Z13" s="110">
        <v>0</v>
      </c>
      <c r="AA13" s="110">
        <v>456</v>
      </c>
      <c r="AB13" s="382">
        <f t="shared" ref="AB13:AB43" si="6">AA13/P13*100</f>
        <v>40.641711229946523</v>
      </c>
      <c r="AC13" s="379">
        <v>259</v>
      </c>
      <c r="AD13" s="124">
        <v>297</v>
      </c>
      <c r="AE13" s="124">
        <f t="shared" ref="AE13:AE43" si="7">AC13+AD13</f>
        <v>556</v>
      </c>
      <c r="AF13" s="125">
        <f t="shared" ref="AF13:AF43" si="8">AE13/P13*100</f>
        <v>49.554367201426025</v>
      </c>
      <c r="AG13" s="62">
        <v>2</v>
      </c>
    </row>
    <row r="14" spans="2:33" ht="14.25">
      <c r="B14" s="22">
        <v>3</v>
      </c>
      <c r="C14" s="31" t="s">
        <v>15</v>
      </c>
      <c r="D14" s="29">
        <v>1</v>
      </c>
      <c r="E14" s="177">
        <v>0</v>
      </c>
      <c r="F14" s="177">
        <v>0</v>
      </c>
      <c r="G14" s="28">
        <v>0</v>
      </c>
      <c r="H14" s="184">
        <v>0</v>
      </c>
      <c r="I14" s="28">
        <f t="shared" si="0"/>
        <v>0</v>
      </c>
      <c r="J14" s="175">
        <f t="shared" ref="J14:J42" si="9">+D14+I14-M14</f>
        <v>-479</v>
      </c>
      <c r="K14" s="352">
        <f t="shared" si="1"/>
        <v>238</v>
      </c>
      <c r="L14" s="353">
        <f t="shared" si="2"/>
        <v>242</v>
      </c>
      <c r="M14" s="27">
        <f t="shared" si="3"/>
        <v>480</v>
      </c>
      <c r="N14" s="414">
        <v>479</v>
      </c>
      <c r="O14" s="414">
        <v>554</v>
      </c>
      <c r="P14" s="170">
        <f t="shared" si="4"/>
        <v>1033</v>
      </c>
      <c r="Q14" s="198">
        <v>0</v>
      </c>
      <c r="R14" s="172">
        <v>0</v>
      </c>
      <c r="S14" s="172">
        <v>150</v>
      </c>
      <c r="T14" s="161">
        <f t="shared" ref="T14:T43" si="10">+S14/P14*100</f>
        <v>14.52081316553727</v>
      </c>
      <c r="U14" s="202">
        <v>0</v>
      </c>
      <c r="V14" s="92">
        <v>0</v>
      </c>
      <c r="W14" s="92">
        <v>270</v>
      </c>
      <c r="X14" s="376">
        <f t="shared" si="5"/>
        <v>26.137463697967085</v>
      </c>
      <c r="Y14" s="109">
        <v>0</v>
      </c>
      <c r="Z14" s="110">
        <v>0</v>
      </c>
      <c r="AA14" s="110">
        <v>407</v>
      </c>
      <c r="AB14" s="382">
        <f t="shared" si="6"/>
        <v>39.399806389157796</v>
      </c>
      <c r="AC14" s="379">
        <v>238</v>
      </c>
      <c r="AD14" s="124">
        <v>242</v>
      </c>
      <c r="AE14" s="124">
        <f t="shared" si="7"/>
        <v>480</v>
      </c>
      <c r="AF14" s="125">
        <f t="shared" si="8"/>
        <v>46.466602129719263</v>
      </c>
      <c r="AG14" s="62">
        <v>3</v>
      </c>
    </row>
    <row r="15" spans="2:33" ht="14.25">
      <c r="B15" s="22">
        <v>4</v>
      </c>
      <c r="C15" s="31" t="s">
        <v>15</v>
      </c>
      <c r="D15" s="29">
        <v>1</v>
      </c>
      <c r="E15" s="177">
        <v>0</v>
      </c>
      <c r="F15" s="177">
        <v>0</v>
      </c>
      <c r="G15" s="28">
        <v>0</v>
      </c>
      <c r="H15" s="184">
        <v>0</v>
      </c>
      <c r="I15" s="28">
        <f t="shared" si="0"/>
        <v>0</v>
      </c>
      <c r="J15" s="175">
        <f t="shared" si="9"/>
        <v>-481</v>
      </c>
      <c r="K15" s="352">
        <f t="shared" si="1"/>
        <v>242</v>
      </c>
      <c r="L15" s="353">
        <f t="shared" si="2"/>
        <v>240</v>
      </c>
      <c r="M15" s="27">
        <f t="shared" si="3"/>
        <v>482</v>
      </c>
      <c r="N15" s="414">
        <v>486</v>
      </c>
      <c r="O15" s="414">
        <v>524</v>
      </c>
      <c r="P15" s="170">
        <f t="shared" si="4"/>
        <v>1010</v>
      </c>
      <c r="Q15" s="198">
        <v>0</v>
      </c>
      <c r="R15" s="172">
        <v>0</v>
      </c>
      <c r="S15" s="172">
        <v>133</v>
      </c>
      <c r="T15" s="161">
        <f t="shared" si="10"/>
        <v>13.168316831683169</v>
      </c>
      <c r="U15" s="202">
        <v>0</v>
      </c>
      <c r="V15" s="92">
        <v>0</v>
      </c>
      <c r="W15" s="92">
        <v>249</v>
      </c>
      <c r="X15" s="376">
        <f t="shared" si="5"/>
        <v>24.653465346534652</v>
      </c>
      <c r="Y15" s="109">
        <v>0</v>
      </c>
      <c r="Z15" s="110">
        <v>0</v>
      </c>
      <c r="AA15" s="110">
        <v>391</v>
      </c>
      <c r="AB15" s="382">
        <f t="shared" si="6"/>
        <v>38.712871287128714</v>
      </c>
      <c r="AC15" s="379">
        <v>242</v>
      </c>
      <c r="AD15" s="124">
        <v>240</v>
      </c>
      <c r="AE15" s="124">
        <f t="shared" si="7"/>
        <v>482</v>
      </c>
      <c r="AF15" s="125">
        <f t="shared" si="8"/>
        <v>47.722772277227719</v>
      </c>
      <c r="AG15" s="62">
        <v>4</v>
      </c>
    </row>
    <row r="16" spans="2:33" ht="14.25">
      <c r="B16" s="22">
        <v>5</v>
      </c>
      <c r="C16" s="31" t="s">
        <v>15</v>
      </c>
      <c r="D16" s="29">
        <v>1</v>
      </c>
      <c r="E16" s="177">
        <v>0</v>
      </c>
      <c r="F16" s="177">
        <v>0</v>
      </c>
      <c r="G16" s="28">
        <v>0</v>
      </c>
      <c r="H16" s="184">
        <v>0</v>
      </c>
      <c r="I16" s="28">
        <f t="shared" si="0"/>
        <v>0</v>
      </c>
      <c r="J16" s="175">
        <f t="shared" si="9"/>
        <v>-451</v>
      </c>
      <c r="K16" s="352">
        <f t="shared" si="1"/>
        <v>207</v>
      </c>
      <c r="L16" s="353">
        <f t="shared" si="2"/>
        <v>245</v>
      </c>
      <c r="M16" s="27">
        <f t="shared" si="3"/>
        <v>452</v>
      </c>
      <c r="N16" s="414">
        <v>452</v>
      </c>
      <c r="O16" s="414">
        <v>548</v>
      </c>
      <c r="P16" s="170">
        <f t="shared" si="4"/>
        <v>1000</v>
      </c>
      <c r="Q16" s="198">
        <v>0</v>
      </c>
      <c r="R16" s="172">
        <v>0</v>
      </c>
      <c r="S16" s="172">
        <v>143</v>
      </c>
      <c r="T16" s="161">
        <f t="shared" si="10"/>
        <v>14.299999999999999</v>
      </c>
      <c r="U16" s="202">
        <v>0</v>
      </c>
      <c r="V16" s="92">
        <v>0</v>
      </c>
      <c r="W16" s="92">
        <v>243</v>
      </c>
      <c r="X16" s="376">
        <f t="shared" si="5"/>
        <v>24.3</v>
      </c>
      <c r="Y16" s="109">
        <v>0</v>
      </c>
      <c r="Z16" s="110">
        <v>0</v>
      </c>
      <c r="AA16" s="110">
        <v>384</v>
      </c>
      <c r="AB16" s="382">
        <f t="shared" si="6"/>
        <v>38.4</v>
      </c>
      <c r="AC16" s="379">
        <v>207</v>
      </c>
      <c r="AD16" s="124">
        <v>245</v>
      </c>
      <c r="AE16" s="124">
        <f t="shared" si="7"/>
        <v>452</v>
      </c>
      <c r="AF16" s="125">
        <f t="shared" si="8"/>
        <v>45.2</v>
      </c>
      <c r="AG16" s="62">
        <v>5</v>
      </c>
    </row>
    <row r="17" spans="2:33" ht="14.25">
      <c r="B17" s="22">
        <v>6</v>
      </c>
      <c r="C17" s="31" t="s">
        <v>15</v>
      </c>
      <c r="D17" s="29">
        <v>1</v>
      </c>
      <c r="E17" s="177">
        <v>0</v>
      </c>
      <c r="F17" s="177">
        <v>0</v>
      </c>
      <c r="G17" s="28">
        <v>0</v>
      </c>
      <c r="H17" s="184">
        <v>0</v>
      </c>
      <c r="I17" s="28">
        <f t="shared" si="0"/>
        <v>0</v>
      </c>
      <c r="J17" s="175">
        <f t="shared" si="9"/>
        <v>-458</v>
      </c>
      <c r="K17" s="352">
        <f t="shared" si="1"/>
        <v>223</v>
      </c>
      <c r="L17" s="353">
        <f t="shared" si="2"/>
        <v>236</v>
      </c>
      <c r="M17" s="27">
        <f t="shared" si="3"/>
        <v>459</v>
      </c>
      <c r="N17" s="414">
        <v>497</v>
      </c>
      <c r="O17" s="414">
        <v>549</v>
      </c>
      <c r="P17" s="170">
        <f t="shared" si="4"/>
        <v>1046</v>
      </c>
      <c r="Q17" s="198">
        <v>0</v>
      </c>
      <c r="R17" s="172">
        <v>0</v>
      </c>
      <c r="S17" s="172">
        <v>133</v>
      </c>
      <c r="T17" s="161">
        <f t="shared" si="10"/>
        <v>12.715105162523901</v>
      </c>
      <c r="U17" s="202">
        <v>0</v>
      </c>
      <c r="V17" s="92">
        <v>0</v>
      </c>
      <c r="W17" s="92">
        <v>247</v>
      </c>
      <c r="X17" s="376">
        <f t="shared" si="5"/>
        <v>23.61376673040153</v>
      </c>
      <c r="Y17" s="109">
        <v>0</v>
      </c>
      <c r="Z17" s="110">
        <v>0</v>
      </c>
      <c r="AA17" s="110">
        <v>388</v>
      </c>
      <c r="AB17" s="382">
        <f t="shared" si="6"/>
        <v>37.093690248565963</v>
      </c>
      <c r="AC17" s="379">
        <v>223</v>
      </c>
      <c r="AD17" s="124">
        <v>236</v>
      </c>
      <c r="AE17" s="124">
        <f t="shared" si="7"/>
        <v>459</v>
      </c>
      <c r="AF17" s="125">
        <f t="shared" si="8"/>
        <v>43.881453154875715</v>
      </c>
      <c r="AG17" s="62">
        <v>6</v>
      </c>
    </row>
    <row r="18" spans="2:33" ht="14.25">
      <c r="B18" s="22">
        <v>7</v>
      </c>
      <c r="C18" s="31" t="s">
        <v>15</v>
      </c>
      <c r="D18" s="29">
        <v>1</v>
      </c>
      <c r="E18" s="177">
        <v>0</v>
      </c>
      <c r="F18" s="177">
        <v>0</v>
      </c>
      <c r="G18" s="28">
        <v>0</v>
      </c>
      <c r="H18" s="184">
        <v>0</v>
      </c>
      <c r="I18" s="28">
        <f t="shared" si="0"/>
        <v>0</v>
      </c>
      <c r="J18" s="175">
        <f t="shared" si="9"/>
        <v>-443</v>
      </c>
      <c r="K18" s="352">
        <f t="shared" si="1"/>
        <v>225</v>
      </c>
      <c r="L18" s="353">
        <f t="shared" si="2"/>
        <v>219</v>
      </c>
      <c r="M18" s="27">
        <f t="shared" si="3"/>
        <v>444</v>
      </c>
      <c r="N18" s="414">
        <v>507</v>
      </c>
      <c r="O18" s="414">
        <v>528</v>
      </c>
      <c r="P18" s="170">
        <f t="shared" si="4"/>
        <v>1035</v>
      </c>
      <c r="Q18" s="198">
        <v>0</v>
      </c>
      <c r="R18" s="172">
        <v>0</v>
      </c>
      <c r="S18" s="172">
        <v>106</v>
      </c>
      <c r="T18" s="161">
        <f t="shared" si="10"/>
        <v>10.241545893719808</v>
      </c>
      <c r="U18" s="202">
        <v>0</v>
      </c>
      <c r="V18" s="92">
        <v>0</v>
      </c>
      <c r="W18" s="92">
        <v>208</v>
      </c>
      <c r="X18" s="376">
        <f t="shared" si="5"/>
        <v>20.096618357487923</v>
      </c>
      <c r="Y18" s="109">
        <v>0</v>
      </c>
      <c r="Z18" s="110">
        <v>0</v>
      </c>
      <c r="AA18" s="110">
        <v>353</v>
      </c>
      <c r="AB18" s="382">
        <f t="shared" si="6"/>
        <v>34.106280193236714</v>
      </c>
      <c r="AC18" s="379">
        <v>225</v>
      </c>
      <c r="AD18" s="124">
        <v>219</v>
      </c>
      <c r="AE18" s="124">
        <f t="shared" si="7"/>
        <v>444</v>
      </c>
      <c r="AF18" s="125">
        <f t="shared" si="8"/>
        <v>42.89855072463768</v>
      </c>
      <c r="AG18" s="62">
        <v>7</v>
      </c>
    </row>
    <row r="19" spans="2:33" ht="14.25">
      <c r="B19" s="22">
        <v>8</v>
      </c>
      <c r="C19" s="31" t="s">
        <v>47</v>
      </c>
      <c r="D19" s="29">
        <v>1</v>
      </c>
      <c r="E19" s="177">
        <v>0</v>
      </c>
      <c r="F19" s="177">
        <v>0</v>
      </c>
      <c r="G19" s="28">
        <v>0</v>
      </c>
      <c r="H19" s="184">
        <v>0</v>
      </c>
      <c r="I19" s="28">
        <f t="shared" si="0"/>
        <v>0</v>
      </c>
      <c r="J19" s="175">
        <f t="shared" si="9"/>
        <v>-418</v>
      </c>
      <c r="K19" s="352">
        <f t="shared" si="1"/>
        <v>210</v>
      </c>
      <c r="L19" s="353">
        <f t="shared" si="2"/>
        <v>209</v>
      </c>
      <c r="M19" s="27">
        <f t="shared" si="3"/>
        <v>419</v>
      </c>
      <c r="N19" s="414">
        <v>460</v>
      </c>
      <c r="O19" s="414">
        <v>460</v>
      </c>
      <c r="P19" s="170">
        <f t="shared" si="4"/>
        <v>920</v>
      </c>
      <c r="Q19" s="198">
        <v>0</v>
      </c>
      <c r="R19" s="172">
        <v>0</v>
      </c>
      <c r="S19" s="172">
        <v>106</v>
      </c>
      <c r="T19" s="161">
        <f t="shared" si="10"/>
        <v>11.521739130434783</v>
      </c>
      <c r="U19" s="202">
        <v>0</v>
      </c>
      <c r="V19" s="92">
        <v>0</v>
      </c>
      <c r="W19" s="92">
        <v>216</v>
      </c>
      <c r="X19" s="376">
        <f t="shared" si="5"/>
        <v>23.478260869565219</v>
      </c>
      <c r="Y19" s="109">
        <v>0</v>
      </c>
      <c r="Z19" s="110">
        <v>0</v>
      </c>
      <c r="AA19" s="110">
        <v>349</v>
      </c>
      <c r="AB19" s="382">
        <f t="shared" si="6"/>
        <v>37.934782608695649</v>
      </c>
      <c r="AC19" s="379">
        <v>210</v>
      </c>
      <c r="AD19" s="124">
        <v>209</v>
      </c>
      <c r="AE19" s="124">
        <f t="shared" si="7"/>
        <v>419</v>
      </c>
      <c r="AF19" s="125">
        <f t="shared" si="8"/>
        <v>45.543478260869563</v>
      </c>
      <c r="AG19" s="62">
        <v>8</v>
      </c>
    </row>
    <row r="20" spans="2:33" ht="14.25">
      <c r="B20" s="22">
        <v>9</v>
      </c>
      <c r="C20" s="31" t="s">
        <v>16</v>
      </c>
      <c r="D20" s="29">
        <v>1</v>
      </c>
      <c r="E20" s="177">
        <v>0</v>
      </c>
      <c r="F20" s="177">
        <v>0</v>
      </c>
      <c r="G20" s="28">
        <v>0</v>
      </c>
      <c r="H20" s="184">
        <v>0</v>
      </c>
      <c r="I20" s="28">
        <f t="shared" si="0"/>
        <v>0</v>
      </c>
      <c r="J20" s="175">
        <f t="shared" si="9"/>
        <v>-466</v>
      </c>
      <c r="K20" s="352">
        <f t="shared" si="1"/>
        <v>221</v>
      </c>
      <c r="L20" s="353">
        <f t="shared" si="2"/>
        <v>246</v>
      </c>
      <c r="M20" s="27">
        <f t="shared" si="3"/>
        <v>467</v>
      </c>
      <c r="N20" s="414">
        <v>506</v>
      </c>
      <c r="O20" s="414">
        <v>523</v>
      </c>
      <c r="P20" s="170">
        <f t="shared" si="4"/>
        <v>1029</v>
      </c>
      <c r="Q20" s="198">
        <v>0</v>
      </c>
      <c r="R20" s="172">
        <v>0</v>
      </c>
      <c r="S20" s="172">
        <v>123</v>
      </c>
      <c r="T20" s="161">
        <f t="shared" si="10"/>
        <v>11.9533527696793</v>
      </c>
      <c r="U20" s="202">
        <v>0</v>
      </c>
      <c r="V20" s="92">
        <v>0</v>
      </c>
      <c r="W20" s="92">
        <v>217</v>
      </c>
      <c r="X20" s="376">
        <f t="shared" si="5"/>
        <v>21.088435374149661</v>
      </c>
      <c r="Y20" s="109">
        <v>0</v>
      </c>
      <c r="Z20" s="110">
        <v>0</v>
      </c>
      <c r="AA20" s="110">
        <v>385</v>
      </c>
      <c r="AB20" s="382">
        <f t="shared" si="6"/>
        <v>37.414965986394563</v>
      </c>
      <c r="AC20" s="379">
        <v>221</v>
      </c>
      <c r="AD20" s="124">
        <v>246</v>
      </c>
      <c r="AE20" s="124">
        <f t="shared" si="7"/>
        <v>467</v>
      </c>
      <c r="AF20" s="125">
        <f t="shared" si="8"/>
        <v>45.383867832847422</v>
      </c>
      <c r="AG20" s="62">
        <v>9</v>
      </c>
    </row>
    <row r="21" spans="2:33" ht="14.25">
      <c r="B21" s="22" t="s">
        <v>17</v>
      </c>
      <c r="C21" s="31" t="s">
        <v>16</v>
      </c>
      <c r="D21" s="29">
        <v>1</v>
      </c>
      <c r="E21" s="177">
        <v>0</v>
      </c>
      <c r="F21" s="177">
        <v>0</v>
      </c>
      <c r="G21" s="28">
        <v>0</v>
      </c>
      <c r="H21" s="184">
        <v>0</v>
      </c>
      <c r="I21" s="28">
        <f t="shared" si="0"/>
        <v>0</v>
      </c>
      <c r="J21" s="175">
        <f t="shared" si="9"/>
        <v>-458</v>
      </c>
      <c r="K21" s="352">
        <f t="shared" si="1"/>
        <v>228</v>
      </c>
      <c r="L21" s="353">
        <f t="shared" si="2"/>
        <v>231</v>
      </c>
      <c r="M21" s="27">
        <f t="shared" si="3"/>
        <v>459</v>
      </c>
      <c r="N21" s="414">
        <v>516</v>
      </c>
      <c r="O21" s="414">
        <v>543</v>
      </c>
      <c r="P21" s="170">
        <f t="shared" si="4"/>
        <v>1059</v>
      </c>
      <c r="Q21" s="198">
        <v>0</v>
      </c>
      <c r="R21" s="172">
        <v>0</v>
      </c>
      <c r="S21" s="172">
        <v>157</v>
      </c>
      <c r="T21" s="161">
        <f t="shared" si="10"/>
        <v>14.825306893295561</v>
      </c>
      <c r="U21" s="202">
        <v>0</v>
      </c>
      <c r="V21" s="92">
        <v>0</v>
      </c>
      <c r="W21" s="92">
        <v>238</v>
      </c>
      <c r="X21" s="376">
        <f t="shared" si="5"/>
        <v>22.474032105760148</v>
      </c>
      <c r="Y21" s="109">
        <v>0</v>
      </c>
      <c r="Z21" s="110">
        <v>0</v>
      </c>
      <c r="AA21" s="110">
        <v>372</v>
      </c>
      <c r="AB21" s="382">
        <f t="shared" si="6"/>
        <v>35.127478753541077</v>
      </c>
      <c r="AC21" s="379">
        <v>228</v>
      </c>
      <c r="AD21" s="124">
        <v>231</v>
      </c>
      <c r="AE21" s="124">
        <f t="shared" si="7"/>
        <v>459</v>
      </c>
      <c r="AF21" s="125">
        <f t="shared" si="8"/>
        <v>43.342776203966004</v>
      </c>
      <c r="AG21" s="62" t="s">
        <v>17</v>
      </c>
    </row>
    <row r="22" spans="2:33" ht="14.25">
      <c r="B22" s="22" t="s">
        <v>18</v>
      </c>
      <c r="C22" s="31" t="s">
        <v>16</v>
      </c>
      <c r="D22" s="29">
        <v>1</v>
      </c>
      <c r="E22" s="177">
        <v>0</v>
      </c>
      <c r="F22" s="177">
        <v>0</v>
      </c>
      <c r="G22" s="28">
        <v>0</v>
      </c>
      <c r="H22" s="184">
        <v>0</v>
      </c>
      <c r="I22" s="28">
        <f t="shared" si="0"/>
        <v>0</v>
      </c>
      <c r="J22" s="175">
        <f t="shared" si="9"/>
        <v>-528</v>
      </c>
      <c r="K22" s="352">
        <f t="shared" si="1"/>
        <v>275</v>
      </c>
      <c r="L22" s="353">
        <f t="shared" si="2"/>
        <v>254</v>
      </c>
      <c r="M22" s="27">
        <f t="shared" si="3"/>
        <v>529</v>
      </c>
      <c r="N22" s="414">
        <v>652</v>
      </c>
      <c r="O22" s="414">
        <v>628</v>
      </c>
      <c r="P22" s="170">
        <f t="shared" si="4"/>
        <v>1280</v>
      </c>
      <c r="Q22" s="198">
        <v>0</v>
      </c>
      <c r="R22" s="172">
        <v>0</v>
      </c>
      <c r="S22" s="172">
        <v>151</v>
      </c>
      <c r="T22" s="161">
        <f t="shared" si="10"/>
        <v>11.796875</v>
      </c>
      <c r="U22" s="202">
        <v>0</v>
      </c>
      <c r="V22" s="92">
        <v>0</v>
      </c>
      <c r="W22" s="92">
        <v>269</v>
      </c>
      <c r="X22" s="376">
        <f t="shared" si="5"/>
        <v>21.015625</v>
      </c>
      <c r="Y22" s="109">
        <v>0</v>
      </c>
      <c r="Z22" s="110">
        <v>0</v>
      </c>
      <c r="AA22" s="110">
        <v>434</v>
      </c>
      <c r="AB22" s="382">
        <f t="shared" si="6"/>
        <v>33.90625</v>
      </c>
      <c r="AC22" s="379">
        <v>275</v>
      </c>
      <c r="AD22" s="124">
        <v>254</v>
      </c>
      <c r="AE22" s="124">
        <f t="shared" si="7"/>
        <v>529</v>
      </c>
      <c r="AF22" s="125">
        <f t="shared" si="8"/>
        <v>41.328125</v>
      </c>
      <c r="AG22" s="62" t="s">
        <v>18</v>
      </c>
    </row>
    <row r="23" spans="2:33" ht="14.25">
      <c r="B23" s="22" t="s">
        <v>19</v>
      </c>
      <c r="C23" s="31" t="s">
        <v>21</v>
      </c>
      <c r="D23" s="29">
        <v>1</v>
      </c>
      <c r="E23" s="177">
        <v>0</v>
      </c>
      <c r="F23" s="177">
        <v>0</v>
      </c>
      <c r="G23" s="28">
        <v>0</v>
      </c>
      <c r="H23" s="184">
        <v>0</v>
      </c>
      <c r="I23" s="28">
        <f t="shared" si="0"/>
        <v>0</v>
      </c>
      <c r="J23" s="175">
        <f t="shared" si="9"/>
        <v>-533</v>
      </c>
      <c r="K23" s="352">
        <f t="shared" si="1"/>
        <v>271</v>
      </c>
      <c r="L23" s="353">
        <f t="shared" si="2"/>
        <v>263</v>
      </c>
      <c r="M23" s="27">
        <f t="shared" si="3"/>
        <v>534</v>
      </c>
      <c r="N23" s="414">
        <v>570</v>
      </c>
      <c r="O23" s="414">
        <v>583</v>
      </c>
      <c r="P23" s="170">
        <f t="shared" si="4"/>
        <v>1153</v>
      </c>
      <c r="Q23" s="198">
        <v>0</v>
      </c>
      <c r="R23" s="172">
        <v>0</v>
      </c>
      <c r="S23" s="172">
        <v>134</v>
      </c>
      <c r="T23" s="161">
        <f t="shared" si="10"/>
        <v>11.621856027753687</v>
      </c>
      <c r="U23" s="202">
        <v>0</v>
      </c>
      <c r="V23" s="92">
        <v>0</v>
      </c>
      <c r="W23" s="92">
        <v>230</v>
      </c>
      <c r="X23" s="376">
        <f t="shared" si="5"/>
        <v>19.947961838681699</v>
      </c>
      <c r="Y23" s="109">
        <v>0</v>
      </c>
      <c r="Z23" s="110">
        <v>0</v>
      </c>
      <c r="AA23" s="110">
        <v>425</v>
      </c>
      <c r="AB23" s="382">
        <f t="shared" si="6"/>
        <v>36.860364267129228</v>
      </c>
      <c r="AC23" s="379">
        <v>271</v>
      </c>
      <c r="AD23" s="124">
        <v>263</v>
      </c>
      <c r="AE23" s="124">
        <f t="shared" si="7"/>
        <v>534</v>
      </c>
      <c r="AF23" s="125">
        <f t="shared" si="8"/>
        <v>46.313963573287076</v>
      </c>
      <c r="AG23" s="62" t="s">
        <v>19</v>
      </c>
    </row>
    <row r="24" spans="2:33" ht="14.25">
      <c r="B24" s="22" t="s">
        <v>20</v>
      </c>
      <c r="C24" s="31" t="s">
        <v>21</v>
      </c>
      <c r="D24" s="29">
        <v>1</v>
      </c>
      <c r="E24" s="177">
        <v>0</v>
      </c>
      <c r="F24" s="177">
        <v>0</v>
      </c>
      <c r="G24" s="28">
        <v>0</v>
      </c>
      <c r="H24" s="184">
        <v>0</v>
      </c>
      <c r="I24" s="28">
        <f t="shared" si="0"/>
        <v>0</v>
      </c>
      <c r="J24" s="175">
        <f t="shared" si="9"/>
        <v>-456</v>
      </c>
      <c r="K24" s="352">
        <f t="shared" si="1"/>
        <v>218</v>
      </c>
      <c r="L24" s="353">
        <f t="shared" si="2"/>
        <v>239</v>
      </c>
      <c r="M24" s="27">
        <f t="shared" si="3"/>
        <v>457</v>
      </c>
      <c r="N24" s="414">
        <v>566</v>
      </c>
      <c r="O24" s="414">
        <v>580</v>
      </c>
      <c r="P24" s="170">
        <f t="shared" si="4"/>
        <v>1146</v>
      </c>
      <c r="Q24" s="198">
        <v>0</v>
      </c>
      <c r="R24" s="172">
        <v>0</v>
      </c>
      <c r="S24" s="172">
        <v>121</v>
      </c>
      <c r="T24" s="161">
        <f t="shared" si="10"/>
        <v>10.558464223385689</v>
      </c>
      <c r="U24" s="202">
        <v>0</v>
      </c>
      <c r="V24" s="92">
        <v>0</v>
      </c>
      <c r="W24" s="92">
        <v>211</v>
      </c>
      <c r="X24" s="376">
        <f t="shared" si="5"/>
        <v>18.411867364746946</v>
      </c>
      <c r="Y24" s="109">
        <v>0</v>
      </c>
      <c r="Z24" s="110">
        <v>0</v>
      </c>
      <c r="AA24" s="110">
        <v>381</v>
      </c>
      <c r="AB24" s="382">
        <f t="shared" si="6"/>
        <v>33.246073298429316</v>
      </c>
      <c r="AC24" s="379">
        <v>218</v>
      </c>
      <c r="AD24" s="124">
        <v>239</v>
      </c>
      <c r="AE24" s="124">
        <f t="shared" si="7"/>
        <v>457</v>
      </c>
      <c r="AF24" s="125">
        <f t="shared" si="8"/>
        <v>39.877835951134379</v>
      </c>
      <c r="AG24" s="62" t="s">
        <v>20</v>
      </c>
    </row>
    <row r="25" spans="2:33" ht="14.25">
      <c r="B25" s="22" t="s">
        <v>22</v>
      </c>
      <c r="C25" s="31" t="s">
        <v>21</v>
      </c>
      <c r="D25" s="29">
        <v>1</v>
      </c>
      <c r="E25" s="177">
        <v>0</v>
      </c>
      <c r="F25" s="177">
        <v>0</v>
      </c>
      <c r="G25" s="28">
        <v>0</v>
      </c>
      <c r="H25" s="184">
        <v>0</v>
      </c>
      <c r="I25" s="28">
        <f t="shared" si="0"/>
        <v>0</v>
      </c>
      <c r="J25" s="175">
        <f t="shared" si="9"/>
        <v>-650</v>
      </c>
      <c r="K25" s="352">
        <f t="shared" si="1"/>
        <v>318</v>
      </c>
      <c r="L25" s="353">
        <f t="shared" si="2"/>
        <v>333</v>
      </c>
      <c r="M25" s="27">
        <f t="shared" si="3"/>
        <v>651</v>
      </c>
      <c r="N25" s="414">
        <v>830</v>
      </c>
      <c r="O25" s="414">
        <v>880</v>
      </c>
      <c r="P25" s="170">
        <f t="shared" si="4"/>
        <v>1710</v>
      </c>
      <c r="Q25" s="198">
        <v>0</v>
      </c>
      <c r="R25" s="172">
        <v>0</v>
      </c>
      <c r="S25" s="172">
        <v>177</v>
      </c>
      <c r="T25" s="161">
        <f t="shared" si="10"/>
        <v>10.350877192982457</v>
      </c>
      <c r="U25" s="202">
        <v>0</v>
      </c>
      <c r="V25" s="92">
        <v>0</v>
      </c>
      <c r="W25" s="92">
        <v>304</v>
      </c>
      <c r="X25" s="376">
        <f t="shared" si="5"/>
        <v>17.777777777777779</v>
      </c>
      <c r="Y25" s="109">
        <v>0</v>
      </c>
      <c r="Z25" s="110">
        <v>0</v>
      </c>
      <c r="AA25" s="110">
        <v>517</v>
      </c>
      <c r="AB25" s="382">
        <f t="shared" si="6"/>
        <v>30.23391812865497</v>
      </c>
      <c r="AC25" s="379">
        <v>318</v>
      </c>
      <c r="AD25" s="124">
        <v>333</v>
      </c>
      <c r="AE25" s="124">
        <f t="shared" si="7"/>
        <v>651</v>
      </c>
      <c r="AF25" s="125">
        <f t="shared" si="8"/>
        <v>38.070175438596493</v>
      </c>
      <c r="AG25" s="62" t="s">
        <v>22</v>
      </c>
    </row>
    <row r="26" spans="2:33" ht="14.25">
      <c r="B26" s="22" t="s">
        <v>23</v>
      </c>
      <c r="C26" s="31" t="s">
        <v>21</v>
      </c>
      <c r="D26" s="29">
        <v>1</v>
      </c>
      <c r="E26" s="177">
        <v>0</v>
      </c>
      <c r="F26" s="177">
        <v>0</v>
      </c>
      <c r="G26" s="28">
        <v>0</v>
      </c>
      <c r="H26" s="184">
        <v>0</v>
      </c>
      <c r="I26" s="28">
        <f t="shared" si="0"/>
        <v>0</v>
      </c>
      <c r="J26" s="175">
        <f t="shared" si="9"/>
        <v>-562</v>
      </c>
      <c r="K26" s="352">
        <f t="shared" si="1"/>
        <v>288</v>
      </c>
      <c r="L26" s="353">
        <f t="shared" si="2"/>
        <v>275</v>
      </c>
      <c r="M26" s="27">
        <f t="shared" si="3"/>
        <v>563</v>
      </c>
      <c r="N26" s="414">
        <v>705</v>
      </c>
      <c r="O26" s="414">
        <v>700</v>
      </c>
      <c r="P26" s="170">
        <f t="shared" si="4"/>
        <v>1405</v>
      </c>
      <c r="Q26" s="198">
        <v>0</v>
      </c>
      <c r="R26" s="172">
        <v>0</v>
      </c>
      <c r="S26" s="172">
        <v>157</v>
      </c>
      <c r="T26" s="161">
        <f t="shared" si="10"/>
        <v>11.174377224199288</v>
      </c>
      <c r="U26" s="202">
        <v>0</v>
      </c>
      <c r="V26" s="92">
        <v>0</v>
      </c>
      <c r="W26" s="92">
        <v>267</v>
      </c>
      <c r="X26" s="376">
        <f t="shared" si="5"/>
        <v>19.003558718861211</v>
      </c>
      <c r="Y26" s="109">
        <v>0</v>
      </c>
      <c r="Z26" s="110">
        <v>0</v>
      </c>
      <c r="AA26" s="110">
        <v>457</v>
      </c>
      <c r="AB26" s="382">
        <f t="shared" si="6"/>
        <v>32.52669039145907</v>
      </c>
      <c r="AC26" s="379">
        <v>288</v>
      </c>
      <c r="AD26" s="124">
        <v>275</v>
      </c>
      <c r="AE26" s="124">
        <f t="shared" si="7"/>
        <v>563</v>
      </c>
      <c r="AF26" s="125">
        <f t="shared" si="8"/>
        <v>40.071174377224203</v>
      </c>
      <c r="AG26" s="62" t="s">
        <v>23</v>
      </c>
    </row>
    <row r="27" spans="2:33" ht="14.25">
      <c r="B27" s="22" t="s">
        <v>24</v>
      </c>
      <c r="C27" s="31" t="s">
        <v>21</v>
      </c>
      <c r="D27" s="29">
        <v>1</v>
      </c>
      <c r="E27" s="177">
        <v>0</v>
      </c>
      <c r="F27" s="177">
        <v>0</v>
      </c>
      <c r="G27" s="28">
        <v>0</v>
      </c>
      <c r="H27" s="184">
        <v>0</v>
      </c>
      <c r="I27" s="28">
        <f t="shared" si="0"/>
        <v>0</v>
      </c>
      <c r="J27" s="175">
        <f t="shared" si="9"/>
        <v>-372</v>
      </c>
      <c r="K27" s="352">
        <f t="shared" si="1"/>
        <v>184</v>
      </c>
      <c r="L27" s="353">
        <f t="shared" si="2"/>
        <v>189</v>
      </c>
      <c r="M27" s="27">
        <f t="shared" si="3"/>
        <v>373</v>
      </c>
      <c r="N27" s="414">
        <v>521</v>
      </c>
      <c r="O27" s="414">
        <v>556</v>
      </c>
      <c r="P27" s="170">
        <f t="shared" si="4"/>
        <v>1077</v>
      </c>
      <c r="Q27" s="198">
        <v>0</v>
      </c>
      <c r="R27" s="172">
        <v>0</v>
      </c>
      <c r="S27" s="172">
        <v>110</v>
      </c>
      <c r="T27" s="161">
        <f t="shared" si="10"/>
        <v>10.21355617455896</v>
      </c>
      <c r="U27" s="202">
        <v>0</v>
      </c>
      <c r="V27" s="92">
        <v>0</v>
      </c>
      <c r="W27" s="92">
        <v>199</v>
      </c>
      <c r="X27" s="376">
        <f t="shared" si="5"/>
        <v>18.477251624883937</v>
      </c>
      <c r="Y27" s="109">
        <v>0</v>
      </c>
      <c r="Z27" s="110">
        <v>0</v>
      </c>
      <c r="AA27" s="110">
        <v>300</v>
      </c>
      <c r="AB27" s="382">
        <f t="shared" si="6"/>
        <v>27.855153203342621</v>
      </c>
      <c r="AC27" s="379">
        <v>184</v>
      </c>
      <c r="AD27" s="124">
        <v>189</v>
      </c>
      <c r="AE27" s="124">
        <f t="shared" si="7"/>
        <v>373</v>
      </c>
      <c r="AF27" s="125">
        <f t="shared" si="8"/>
        <v>34.633240482822657</v>
      </c>
      <c r="AG27" s="62" t="s">
        <v>24</v>
      </c>
    </row>
    <row r="28" spans="2:33" ht="14.25">
      <c r="B28" s="22" t="s">
        <v>25</v>
      </c>
      <c r="C28" s="31" t="s">
        <v>21</v>
      </c>
      <c r="D28" s="29">
        <v>1</v>
      </c>
      <c r="E28" s="177">
        <v>0</v>
      </c>
      <c r="F28" s="177">
        <v>0</v>
      </c>
      <c r="G28" s="28">
        <v>0</v>
      </c>
      <c r="H28" s="184">
        <v>0</v>
      </c>
      <c r="I28" s="28">
        <f t="shared" si="0"/>
        <v>0</v>
      </c>
      <c r="J28" s="175">
        <f t="shared" si="9"/>
        <v>-521</v>
      </c>
      <c r="K28" s="352">
        <f t="shared" si="1"/>
        <v>265</v>
      </c>
      <c r="L28" s="353">
        <f t="shared" si="2"/>
        <v>257</v>
      </c>
      <c r="M28" s="27">
        <f t="shared" si="3"/>
        <v>522</v>
      </c>
      <c r="N28" s="414">
        <v>647</v>
      </c>
      <c r="O28" s="414">
        <v>673</v>
      </c>
      <c r="P28" s="170">
        <f t="shared" si="4"/>
        <v>1320</v>
      </c>
      <c r="Q28" s="198">
        <v>0</v>
      </c>
      <c r="R28" s="172">
        <v>0</v>
      </c>
      <c r="S28" s="172">
        <v>156</v>
      </c>
      <c r="T28" s="161">
        <f t="shared" si="10"/>
        <v>11.818181818181818</v>
      </c>
      <c r="U28" s="202">
        <v>148</v>
      </c>
      <c r="V28" s="92">
        <v>121</v>
      </c>
      <c r="W28" s="92">
        <f t="shared" ref="W28" si="11">U28+V28</f>
        <v>269</v>
      </c>
      <c r="X28" s="376">
        <f t="shared" si="5"/>
        <v>20.378787878787879</v>
      </c>
      <c r="Y28" s="109">
        <v>0</v>
      </c>
      <c r="Z28" s="110">
        <v>0</v>
      </c>
      <c r="AA28" s="110">
        <v>420</v>
      </c>
      <c r="AB28" s="382">
        <f t="shared" si="6"/>
        <v>31.818181818181817</v>
      </c>
      <c r="AC28" s="379">
        <v>265</v>
      </c>
      <c r="AD28" s="124">
        <v>257</v>
      </c>
      <c r="AE28" s="124">
        <f t="shared" si="7"/>
        <v>522</v>
      </c>
      <c r="AF28" s="125">
        <f t="shared" si="8"/>
        <v>39.545454545454547</v>
      </c>
      <c r="AG28" s="62" t="s">
        <v>25</v>
      </c>
    </row>
    <row r="29" spans="2:33" ht="14.25">
      <c r="B29" s="22" t="s">
        <v>26</v>
      </c>
      <c r="C29" s="31" t="s">
        <v>48</v>
      </c>
      <c r="D29" s="29">
        <v>1</v>
      </c>
      <c r="E29" s="177">
        <v>0</v>
      </c>
      <c r="F29" s="177">
        <v>0</v>
      </c>
      <c r="G29" s="28">
        <v>0</v>
      </c>
      <c r="H29" s="184">
        <v>0</v>
      </c>
      <c r="I29" s="28">
        <f t="shared" si="0"/>
        <v>0</v>
      </c>
      <c r="J29" s="175">
        <f t="shared" si="9"/>
        <v>-432</v>
      </c>
      <c r="K29" s="352">
        <f t="shared" si="1"/>
        <v>196</v>
      </c>
      <c r="L29" s="353">
        <f t="shared" si="2"/>
        <v>237</v>
      </c>
      <c r="M29" s="27">
        <f t="shared" si="3"/>
        <v>433</v>
      </c>
      <c r="N29" s="414">
        <v>509</v>
      </c>
      <c r="O29" s="414">
        <v>577</v>
      </c>
      <c r="P29" s="170">
        <f t="shared" si="4"/>
        <v>1086</v>
      </c>
      <c r="Q29" s="198">
        <v>0</v>
      </c>
      <c r="R29" s="172">
        <v>0</v>
      </c>
      <c r="S29" s="172">
        <v>141</v>
      </c>
      <c r="T29" s="161">
        <f t="shared" si="10"/>
        <v>12.983425414364641</v>
      </c>
      <c r="U29" s="202">
        <v>0</v>
      </c>
      <c r="V29" s="92">
        <v>0</v>
      </c>
      <c r="W29" s="92">
        <v>222</v>
      </c>
      <c r="X29" s="376">
        <f t="shared" si="5"/>
        <v>20.441988950276244</v>
      </c>
      <c r="Y29" s="109">
        <v>0</v>
      </c>
      <c r="Z29" s="110">
        <v>0</v>
      </c>
      <c r="AA29" s="110">
        <v>359</v>
      </c>
      <c r="AB29" s="382">
        <f t="shared" si="6"/>
        <v>33.057090239410684</v>
      </c>
      <c r="AC29" s="379">
        <v>196</v>
      </c>
      <c r="AD29" s="124">
        <v>237</v>
      </c>
      <c r="AE29" s="124">
        <f t="shared" si="7"/>
        <v>433</v>
      </c>
      <c r="AF29" s="125">
        <f t="shared" si="8"/>
        <v>39.871086556169431</v>
      </c>
      <c r="AG29" s="62" t="s">
        <v>26</v>
      </c>
    </row>
    <row r="30" spans="2:33" ht="14.25">
      <c r="B30" s="22" t="s">
        <v>28</v>
      </c>
      <c r="C30" s="31" t="s">
        <v>27</v>
      </c>
      <c r="D30" s="29">
        <v>1</v>
      </c>
      <c r="E30" s="177">
        <v>0</v>
      </c>
      <c r="F30" s="177">
        <v>0</v>
      </c>
      <c r="G30" s="28">
        <v>0</v>
      </c>
      <c r="H30" s="184">
        <v>0</v>
      </c>
      <c r="I30" s="28">
        <f t="shared" si="0"/>
        <v>0</v>
      </c>
      <c r="J30" s="175">
        <f t="shared" si="9"/>
        <v>-485</v>
      </c>
      <c r="K30" s="352">
        <f t="shared" si="1"/>
        <v>237</v>
      </c>
      <c r="L30" s="353">
        <f t="shared" si="2"/>
        <v>249</v>
      </c>
      <c r="M30" s="27">
        <f t="shared" si="3"/>
        <v>486</v>
      </c>
      <c r="N30" s="414">
        <v>510</v>
      </c>
      <c r="O30" s="414">
        <v>544</v>
      </c>
      <c r="P30" s="170">
        <f t="shared" si="4"/>
        <v>1054</v>
      </c>
      <c r="Q30" s="198">
        <v>0</v>
      </c>
      <c r="R30" s="172">
        <v>0</v>
      </c>
      <c r="S30" s="172">
        <v>136</v>
      </c>
      <c r="T30" s="161">
        <f t="shared" si="10"/>
        <v>12.903225806451612</v>
      </c>
      <c r="U30" s="202">
        <v>0</v>
      </c>
      <c r="V30" s="92">
        <v>0</v>
      </c>
      <c r="W30" s="92">
        <v>222</v>
      </c>
      <c r="X30" s="376">
        <f t="shared" si="5"/>
        <v>21.062618595825427</v>
      </c>
      <c r="Y30" s="109">
        <v>0</v>
      </c>
      <c r="Z30" s="110">
        <v>0</v>
      </c>
      <c r="AA30" s="110">
        <v>375</v>
      </c>
      <c r="AB30" s="382">
        <f t="shared" si="6"/>
        <v>35.578747628083491</v>
      </c>
      <c r="AC30" s="379">
        <v>237</v>
      </c>
      <c r="AD30" s="124">
        <v>249</v>
      </c>
      <c r="AE30" s="124">
        <f t="shared" si="7"/>
        <v>486</v>
      </c>
      <c r="AF30" s="125">
        <f t="shared" si="8"/>
        <v>46.110056925996204</v>
      </c>
      <c r="AG30" s="62" t="s">
        <v>28</v>
      </c>
    </row>
    <row r="31" spans="2:33" ht="14.25">
      <c r="B31" s="22" t="s">
        <v>29</v>
      </c>
      <c r="C31" s="31" t="s">
        <v>27</v>
      </c>
      <c r="D31" s="29">
        <v>1</v>
      </c>
      <c r="E31" s="177">
        <v>0</v>
      </c>
      <c r="F31" s="177">
        <v>0</v>
      </c>
      <c r="G31" s="28">
        <v>0</v>
      </c>
      <c r="H31" s="184">
        <v>0</v>
      </c>
      <c r="I31" s="28">
        <f t="shared" si="0"/>
        <v>0</v>
      </c>
      <c r="J31" s="175">
        <f t="shared" si="9"/>
        <v>-486</v>
      </c>
      <c r="K31" s="352">
        <f t="shared" si="1"/>
        <v>241</v>
      </c>
      <c r="L31" s="353">
        <f t="shared" si="2"/>
        <v>246</v>
      </c>
      <c r="M31" s="27">
        <f t="shared" si="3"/>
        <v>487</v>
      </c>
      <c r="N31" s="414">
        <v>576</v>
      </c>
      <c r="O31" s="414">
        <v>574</v>
      </c>
      <c r="P31" s="170">
        <f t="shared" si="4"/>
        <v>1150</v>
      </c>
      <c r="Q31" s="198">
        <v>0</v>
      </c>
      <c r="R31" s="172">
        <v>0</v>
      </c>
      <c r="S31" s="172">
        <v>117</v>
      </c>
      <c r="T31" s="161">
        <f t="shared" si="10"/>
        <v>10.173913043478262</v>
      </c>
      <c r="U31" s="202">
        <v>0</v>
      </c>
      <c r="V31" s="92">
        <v>0</v>
      </c>
      <c r="W31" s="92">
        <v>226</v>
      </c>
      <c r="X31" s="376">
        <f>W31/P31*100</f>
        <v>19.652173913043477</v>
      </c>
      <c r="Y31" s="109">
        <v>0</v>
      </c>
      <c r="Z31" s="110">
        <v>0</v>
      </c>
      <c r="AA31" s="110">
        <v>397</v>
      </c>
      <c r="AB31" s="382">
        <f t="shared" si="6"/>
        <v>34.521739130434781</v>
      </c>
      <c r="AC31" s="379">
        <v>241</v>
      </c>
      <c r="AD31" s="124">
        <v>246</v>
      </c>
      <c r="AE31" s="124">
        <f t="shared" si="7"/>
        <v>487</v>
      </c>
      <c r="AF31" s="125">
        <f t="shared" si="8"/>
        <v>42.347826086956516</v>
      </c>
      <c r="AG31" s="62" t="s">
        <v>29</v>
      </c>
    </row>
    <row r="32" spans="2:33" ht="14.25">
      <c r="B32" s="22" t="s">
        <v>30</v>
      </c>
      <c r="C32" s="31" t="s">
        <v>27</v>
      </c>
      <c r="D32" s="29">
        <v>1</v>
      </c>
      <c r="E32" s="177">
        <v>0</v>
      </c>
      <c r="F32" s="177">
        <v>0</v>
      </c>
      <c r="G32" s="28">
        <v>0</v>
      </c>
      <c r="H32" s="184">
        <v>0</v>
      </c>
      <c r="I32" s="28">
        <f t="shared" si="0"/>
        <v>0</v>
      </c>
      <c r="J32" s="175">
        <f t="shared" si="9"/>
        <v>-523</v>
      </c>
      <c r="K32" s="352">
        <f t="shared" si="1"/>
        <v>260</v>
      </c>
      <c r="L32" s="353">
        <f t="shared" si="2"/>
        <v>264</v>
      </c>
      <c r="M32" s="27">
        <f t="shared" si="3"/>
        <v>524</v>
      </c>
      <c r="N32" s="414">
        <v>611</v>
      </c>
      <c r="O32" s="414">
        <v>594</v>
      </c>
      <c r="P32" s="170">
        <f t="shared" si="4"/>
        <v>1205</v>
      </c>
      <c r="Q32" s="198">
        <v>64</v>
      </c>
      <c r="R32" s="172">
        <v>62</v>
      </c>
      <c r="S32" s="172">
        <f t="shared" ref="S32" si="12">Q32+R32</f>
        <v>126</v>
      </c>
      <c r="T32" s="161">
        <f t="shared" si="10"/>
        <v>10.45643153526971</v>
      </c>
      <c r="U32" s="202">
        <v>0</v>
      </c>
      <c r="V32" s="92">
        <v>0</v>
      </c>
      <c r="W32" s="92">
        <v>217</v>
      </c>
      <c r="X32" s="376">
        <f t="shared" si="5"/>
        <v>18.008298755186722</v>
      </c>
      <c r="Y32" s="109">
        <v>198</v>
      </c>
      <c r="Z32" s="110">
        <v>209</v>
      </c>
      <c r="AA32" s="110">
        <f t="shared" ref="AA32" si="13">Y32+Z32</f>
        <v>407</v>
      </c>
      <c r="AB32" s="382">
        <f t="shared" si="6"/>
        <v>33.775933609958507</v>
      </c>
      <c r="AC32" s="379">
        <v>260</v>
      </c>
      <c r="AD32" s="124">
        <v>264</v>
      </c>
      <c r="AE32" s="124">
        <f t="shared" si="7"/>
        <v>524</v>
      </c>
      <c r="AF32" s="125">
        <f t="shared" si="8"/>
        <v>43.485477178423238</v>
      </c>
      <c r="AG32" s="62" t="s">
        <v>30</v>
      </c>
    </row>
    <row r="33" spans="2:33" ht="14.25">
      <c r="B33" s="22" t="s">
        <v>32</v>
      </c>
      <c r="C33" s="31" t="s">
        <v>31</v>
      </c>
      <c r="D33" s="29">
        <v>1</v>
      </c>
      <c r="E33" s="177">
        <v>0</v>
      </c>
      <c r="F33" s="177">
        <v>0</v>
      </c>
      <c r="G33" s="28">
        <v>0</v>
      </c>
      <c r="H33" s="184">
        <v>0</v>
      </c>
      <c r="I33" s="28">
        <f t="shared" si="0"/>
        <v>0</v>
      </c>
      <c r="J33" s="175">
        <f t="shared" si="9"/>
        <v>-409</v>
      </c>
      <c r="K33" s="352">
        <f t="shared" si="1"/>
        <v>191</v>
      </c>
      <c r="L33" s="353">
        <f t="shared" si="2"/>
        <v>219</v>
      </c>
      <c r="M33" s="27">
        <f t="shared" si="3"/>
        <v>410</v>
      </c>
      <c r="N33" s="414">
        <v>452</v>
      </c>
      <c r="O33" s="414">
        <v>511</v>
      </c>
      <c r="P33" s="170">
        <f t="shared" si="4"/>
        <v>963</v>
      </c>
      <c r="Q33" s="198">
        <v>0</v>
      </c>
      <c r="R33" s="172">
        <v>0</v>
      </c>
      <c r="S33" s="172">
        <v>112</v>
      </c>
      <c r="T33" s="161">
        <f t="shared" si="10"/>
        <v>11.630321910695743</v>
      </c>
      <c r="U33" s="202">
        <v>0</v>
      </c>
      <c r="V33" s="92">
        <v>0</v>
      </c>
      <c r="W33" s="92">
        <v>205</v>
      </c>
      <c r="X33" s="376">
        <f t="shared" si="5"/>
        <v>21.287642782969883</v>
      </c>
      <c r="Y33" s="109">
        <v>0</v>
      </c>
      <c r="Z33" s="110">
        <v>0</v>
      </c>
      <c r="AA33" s="110">
        <v>326</v>
      </c>
      <c r="AB33" s="382">
        <f t="shared" si="6"/>
        <v>33.85254413291797</v>
      </c>
      <c r="AC33" s="379">
        <v>191</v>
      </c>
      <c r="AD33" s="124">
        <v>219</v>
      </c>
      <c r="AE33" s="124">
        <f t="shared" si="7"/>
        <v>410</v>
      </c>
      <c r="AF33" s="125">
        <f t="shared" si="8"/>
        <v>42.575285565939765</v>
      </c>
      <c r="AG33" s="62" t="s">
        <v>32</v>
      </c>
    </row>
    <row r="34" spans="2:33" ht="14.25">
      <c r="B34" s="22" t="s">
        <v>33</v>
      </c>
      <c r="C34" s="31" t="s">
        <v>31</v>
      </c>
      <c r="D34" s="29">
        <v>1</v>
      </c>
      <c r="E34" s="177">
        <v>0</v>
      </c>
      <c r="F34" s="177">
        <v>0</v>
      </c>
      <c r="G34" s="28">
        <v>0</v>
      </c>
      <c r="H34" s="184">
        <v>0</v>
      </c>
      <c r="I34" s="28">
        <f t="shared" si="0"/>
        <v>0</v>
      </c>
      <c r="J34" s="175">
        <f t="shared" si="9"/>
        <v>-482</v>
      </c>
      <c r="K34" s="352">
        <f t="shared" si="1"/>
        <v>227</v>
      </c>
      <c r="L34" s="353">
        <f t="shared" si="2"/>
        <v>256</v>
      </c>
      <c r="M34" s="27">
        <f t="shared" si="3"/>
        <v>483</v>
      </c>
      <c r="N34" s="414">
        <v>490</v>
      </c>
      <c r="O34" s="414">
        <v>538</v>
      </c>
      <c r="P34" s="170">
        <f t="shared" si="4"/>
        <v>1028</v>
      </c>
      <c r="Q34" s="198">
        <v>0</v>
      </c>
      <c r="R34" s="172">
        <v>0</v>
      </c>
      <c r="S34" s="172">
        <v>150</v>
      </c>
      <c r="T34" s="161">
        <f t="shared" si="10"/>
        <v>14.591439688715955</v>
      </c>
      <c r="U34" s="202">
        <v>0</v>
      </c>
      <c r="V34" s="92">
        <v>0</v>
      </c>
      <c r="W34" s="92">
        <v>250</v>
      </c>
      <c r="X34" s="376">
        <f t="shared" si="5"/>
        <v>24.319066147859921</v>
      </c>
      <c r="Y34" s="109">
        <v>0</v>
      </c>
      <c r="Z34" s="110">
        <v>0</v>
      </c>
      <c r="AA34" s="110">
        <v>408</v>
      </c>
      <c r="AB34" s="382">
        <f t="shared" si="6"/>
        <v>39.688715953307394</v>
      </c>
      <c r="AC34" s="379">
        <v>227</v>
      </c>
      <c r="AD34" s="124">
        <v>256</v>
      </c>
      <c r="AE34" s="124">
        <f t="shared" si="7"/>
        <v>483</v>
      </c>
      <c r="AF34" s="125">
        <f t="shared" si="8"/>
        <v>46.98443579766537</v>
      </c>
      <c r="AG34" s="62" t="s">
        <v>33</v>
      </c>
    </row>
    <row r="35" spans="2:33" ht="14.25">
      <c r="B35" s="22" t="s">
        <v>34</v>
      </c>
      <c r="C35" s="31" t="s">
        <v>31</v>
      </c>
      <c r="D35" s="29">
        <v>1</v>
      </c>
      <c r="E35" s="177">
        <v>0</v>
      </c>
      <c r="F35" s="177">
        <v>0</v>
      </c>
      <c r="G35" s="28">
        <v>0</v>
      </c>
      <c r="H35" s="184">
        <v>0</v>
      </c>
      <c r="I35" s="28">
        <f t="shared" si="0"/>
        <v>0</v>
      </c>
      <c r="J35" s="175">
        <f t="shared" si="9"/>
        <v>-517</v>
      </c>
      <c r="K35" s="352">
        <f t="shared" si="1"/>
        <v>261</v>
      </c>
      <c r="L35" s="353">
        <f t="shared" si="2"/>
        <v>257</v>
      </c>
      <c r="M35" s="27">
        <f t="shared" si="3"/>
        <v>518</v>
      </c>
      <c r="N35" s="414">
        <v>495</v>
      </c>
      <c r="O35" s="414">
        <v>537</v>
      </c>
      <c r="P35" s="170">
        <f t="shared" si="4"/>
        <v>1032</v>
      </c>
      <c r="Q35" s="198">
        <v>0</v>
      </c>
      <c r="R35" s="172">
        <v>0</v>
      </c>
      <c r="S35" s="172">
        <v>133</v>
      </c>
      <c r="T35" s="161">
        <f t="shared" si="10"/>
        <v>12.887596899224807</v>
      </c>
      <c r="U35" s="202">
        <v>0</v>
      </c>
      <c r="V35" s="92">
        <v>0</v>
      </c>
      <c r="W35" s="92">
        <v>224</v>
      </c>
      <c r="X35" s="376">
        <f t="shared" si="5"/>
        <v>21.705426356589147</v>
      </c>
      <c r="Y35" s="109">
        <v>0</v>
      </c>
      <c r="Z35" s="110">
        <v>0</v>
      </c>
      <c r="AA35" s="110">
        <v>403</v>
      </c>
      <c r="AB35" s="382">
        <f t="shared" si="6"/>
        <v>39.050387596899228</v>
      </c>
      <c r="AC35" s="379">
        <v>261</v>
      </c>
      <c r="AD35" s="124">
        <v>257</v>
      </c>
      <c r="AE35" s="124">
        <f t="shared" si="7"/>
        <v>518</v>
      </c>
      <c r="AF35" s="125">
        <f t="shared" si="8"/>
        <v>50.193798449612402</v>
      </c>
      <c r="AG35" s="62" t="s">
        <v>34</v>
      </c>
    </row>
    <row r="36" spans="2:33" ht="14.25">
      <c r="B36" s="22" t="s">
        <v>35</v>
      </c>
      <c r="C36" s="31" t="s">
        <v>31</v>
      </c>
      <c r="D36" s="29">
        <v>1</v>
      </c>
      <c r="E36" s="177">
        <v>0</v>
      </c>
      <c r="F36" s="177">
        <v>0</v>
      </c>
      <c r="G36" s="28">
        <v>0</v>
      </c>
      <c r="H36" s="184">
        <v>0</v>
      </c>
      <c r="I36" s="28">
        <f t="shared" si="0"/>
        <v>0</v>
      </c>
      <c r="J36" s="175">
        <f t="shared" si="9"/>
        <v>-524</v>
      </c>
      <c r="K36" s="352">
        <f t="shared" si="1"/>
        <v>250</v>
      </c>
      <c r="L36" s="353">
        <f t="shared" si="2"/>
        <v>275</v>
      </c>
      <c r="M36" s="27">
        <f t="shared" si="3"/>
        <v>525</v>
      </c>
      <c r="N36" s="414">
        <v>535</v>
      </c>
      <c r="O36" s="414">
        <v>589</v>
      </c>
      <c r="P36" s="170">
        <f t="shared" si="4"/>
        <v>1124</v>
      </c>
      <c r="Q36" s="198">
        <v>0</v>
      </c>
      <c r="R36" s="172">
        <v>0</v>
      </c>
      <c r="S36" s="172">
        <v>129</v>
      </c>
      <c r="T36" s="161">
        <f t="shared" si="10"/>
        <v>11.476868327402135</v>
      </c>
      <c r="U36" s="202">
        <v>0</v>
      </c>
      <c r="V36" s="92">
        <v>0</v>
      </c>
      <c r="W36" s="92">
        <v>247</v>
      </c>
      <c r="X36" s="376">
        <f t="shared" si="5"/>
        <v>21.97508896797153</v>
      </c>
      <c r="Y36" s="109">
        <v>0</v>
      </c>
      <c r="Z36" s="110">
        <v>0</v>
      </c>
      <c r="AA36" s="110">
        <v>420</v>
      </c>
      <c r="AB36" s="382">
        <f t="shared" si="6"/>
        <v>37.366548042704629</v>
      </c>
      <c r="AC36" s="379">
        <v>250</v>
      </c>
      <c r="AD36" s="124">
        <v>275</v>
      </c>
      <c r="AE36" s="124">
        <f t="shared" si="7"/>
        <v>525</v>
      </c>
      <c r="AF36" s="125">
        <f t="shared" si="8"/>
        <v>46.708185053380788</v>
      </c>
      <c r="AG36" s="62" t="s">
        <v>35</v>
      </c>
    </row>
    <row r="37" spans="2:33" ht="14.25">
      <c r="B37" s="22" t="s">
        <v>36</v>
      </c>
      <c r="C37" s="31" t="s">
        <v>31</v>
      </c>
      <c r="D37" s="29">
        <v>1</v>
      </c>
      <c r="E37" s="177">
        <v>0</v>
      </c>
      <c r="F37" s="177">
        <v>0</v>
      </c>
      <c r="G37" s="28">
        <v>0</v>
      </c>
      <c r="H37" s="184">
        <v>0</v>
      </c>
      <c r="I37" s="28">
        <f t="shared" si="0"/>
        <v>0</v>
      </c>
      <c r="J37" s="175">
        <f t="shared" si="9"/>
        <v>-477</v>
      </c>
      <c r="K37" s="352">
        <f t="shared" si="1"/>
        <v>224</v>
      </c>
      <c r="L37" s="353">
        <f t="shared" si="2"/>
        <v>254</v>
      </c>
      <c r="M37" s="27">
        <f t="shared" si="3"/>
        <v>478</v>
      </c>
      <c r="N37" s="414">
        <v>480</v>
      </c>
      <c r="O37" s="414">
        <v>532</v>
      </c>
      <c r="P37" s="170">
        <f t="shared" si="4"/>
        <v>1012</v>
      </c>
      <c r="Q37" s="198">
        <v>0</v>
      </c>
      <c r="R37" s="172">
        <v>0</v>
      </c>
      <c r="S37" s="172">
        <v>127</v>
      </c>
      <c r="T37" s="161">
        <f t="shared" si="10"/>
        <v>12.549407114624506</v>
      </c>
      <c r="U37" s="202">
        <v>0</v>
      </c>
      <c r="V37" s="92">
        <v>0</v>
      </c>
      <c r="W37" s="92">
        <v>258</v>
      </c>
      <c r="X37" s="376">
        <f t="shared" si="5"/>
        <v>25.494071146245062</v>
      </c>
      <c r="Y37" s="109">
        <v>0</v>
      </c>
      <c r="Z37" s="110">
        <v>0</v>
      </c>
      <c r="AA37" s="110">
        <v>403</v>
      </c>
      <c r="AB37" s="382">
        <f t="shared" si="6"/>
        <v>39.822134387351774</v>
      </c>
      <c r="AC37" s="379">
        <v>224</v>
      </c>
      <c r="AD37" s="124">
        <v>254</v>
      </c>
      <c r="AE37" s="124">
        <f t="shared" si="7"/>
        <v>478</v>
      </c>
      <c r="AF37" s="125">
        <f t="shared" si="8"/>
        <v>47.233201581027664</v>
      </c>
      <c r="AG37" s="62" t="s">
        <v>36</v>
      </c>
    </row>
    <row r="38" spans="2:33" ht="14.25">
      <c r="B38" s="22" t="s">
        <v>38</v>
      </c>
      <c r="C38" s="31" t="s">
        <v>37</v>
      </c>
      <c r="D38" s="29">
        <v>1</v>
      </c>
      <c r="E38" s="177">
        <v>0</v>
      </c>
      <c r="F38" s="177">
        <v>0</v>
      </c>
      <c r="G38" s="28">
        <v>0</v>
      </c>
      <c r="H38" s="184">
        <v>0</v>
      </c>
      <c r="I38" s="28">
        <f t="shared" si="0"/>
        <v>0</v>
      </c>
      <c r="J38" s="175">
        <f t="shared" si="9"/>
        <v>-573</v>
      </c>
      <c r="K38" s="352">
        <f t="shared" si="1"/>
        <v>270</v>
      </c>
      <c r="L38" s="353">
        <f t="shared" si="2"/>
        <v>304</v>
      </c>
      <c r="M38" s="27">
        <f t="shared" si="3"/>
        <v>574</v>
      </c>
      <c r="N38" s="414">
        <v>580</v>
      </c>
      <c r="O38" s="414">
        <v>680</v>
      </c>
      <c r="P38" s="170">
        <f t="shared" si="4"/>
        <v>1260</v>
      </c>
      <c r="Q38" s="198">
        <v>0</v>
      </c>
      <c r="R38" s="172">
        <v>0</v>
      </c>
      <c r="S38" s="172">
        <v>158</v>
      </c>
      <c r="T38" s="161">
        <f t="shared" si="10"/>
        <v>12.53968253968254</v>
      </c>
      <c r="U38" s="202">
        <v>0</v>
      </c>
      <c r="V38" s="92">
        <v>0</v>
      </c>
      <c r="W38" s="92">
        <v>267</v>
      </c>
      <c r="X38" s="376">
        <f t="shared" si="5"/>
        <v>21.19047619047619</v>
      </c>
      <c r="Y38" s="109">
        <v>0</v>
      </c>
      <c r="Z38" s="110">
        <v>0</v>
      </c>
      <c r="AA38" s="110">
        <v>474</v>
      </c>
      <c r="AB38" s="382">
        <f t="shared" si="6"/>
        <v>37.61904761904762</v>
      </c>
      <c r="AC38" s="379">
        <v>270</v>
      </c>
      <c r="AD38" s="124">
        <v>304</v>
      </c>
      <c r="AE38" s="124">
        <f t="shared" si="7"/>
        <v>574</v>
      </c>
      <c r="AF38" s="125">
        <f t="shared" si="8"/>
        <v>45.555555555555557</v>
      </c>
      <c r="AG38" s="62" t="s">
        <v>38</v>
      </c>
    </row>
    <row r="39" spans="2:33" ht="14.25">
      <c r="B39" s="22" t="s">
        <v>39</v>
      </c>
      <c r="C39" s="31" t="s">
        <v>37</v>
      </c>
      <c r="D39" s="29">
        <v>1</v>
      </c>
      <c r="E39" s="177">
        <v>0</v>
      </c>
      <c r="F39" s="177">
        <v>0</v>
      </c>
      <c r="G39" s="28">
        <v>0</v>
      </c>
      <c r="H39" s="184">
        <v>0</v>
      </c>
      <c r="I39" s="28">
        <f t="shared" si="0"/>
        <v>0</v>
      </c>
      <c r="J39" s="175">
        <f t="shared" si="9"/>
        <v>-544</v>
      </c>
      <c r="K39" s="352">
        <f t="shared" si="1"/>
        <v>276</v>
      </c>
      <c r="L39" s="353">
        <f t="shared" si="2"/>
        <v>269</v>
      </c>
      <c r="M39" s="27">
        <f t="shared" si="3"/>
        <v>545</v>
      </c>
      <c r="N39" s="414">
        <v>570</v>
      </c>
      <c r="O39" s="414">
        <v>567</v>
      </c>
      <c r="P39" s="170">
        <f t="shared" si="4"/>
        <v>1137</v>
      </c>
      <c r="Q39" s="198">
        <v>0</v>
      </c>
      <c r="R39" s="172">
        <v>0</v>
      </c>
      <c r="S39" s="172">
        <v>145</v>
      </c>
      <c r="T39" s="161">
        <f t="shared" si="10"/>
        <v>12.752858399296393</v>
      </c>
      <c r="U39" s="202">
        <v>0</v>
      </c>
      <c r="V39" s="92">
        <v>0</v>
      </c>
      <c r="W39" s="92">
        <v>246</v>
      </c>
      <c r="X39" s="376">
        <f t="shared" si="5"/>
        <v>21.635883905013191</v>
      </c>
      <c r="Y39" s="109">
        <v>0</v>
      </c>
      <c r="Z39" s="110">
        <v>0</v>
      </c>
      <c r="AA39" s="110">
        <v>428</v>
      </c>
      <c r="AB39" s="382">
        <f t="shared" si="6"/>
        <v>37.642919964819697</v>
      </c>
      <c r="AC39" s="379">
        <v>276</v>
      </c>
      <c r="AD39" s="124">
        <v>269</v>
      </c>
      <c r="AE39" s="124">
        <f t="shared" si="7"/>
        <v>545</v>
      </c>
      <c r="AF39" s="125">
        <f t="shared" si="8"/>
        <v>47.933157431838168</v>
      </c>
      <c r="AG39" s="62" t="s">
        <v>39</v>
      </c>
    </row>
    <row r="40" spans="2:33" ht="14.25">
      <c r="B40" s="22" t="s">
        <v>40</v>
      </c>
      <c r="C40" s="31" t="s">
        <v>37</v>
      </c>
      <c r="D40" s="29">
        <v>1</v>
      </c>
      <c r="E40" s="177">
        <v>0</v>
      </c>
      <c r="F40" s="177">
        <v>0</v>
      </c>
      <c r="G40" s="28">
        <v>0</v>
      </c>
      <c r="H40" s="184">
        <v>0</v>
      </c>
      <c r="I40" s="28">
        <f t="shared" si="0"/>
        <v>0</v>
      </c>
      <c r="J40" s="175">
        <f t="shared" si="9"/>
        <v>-508</v>
      </c>
      <c r="K40" s="352">
        <f t="shared" si="1"/>
        <v>258</v>
      </c>
      <c r="L40" s="353">
        <f t="shared" si="2"/>
        <v>251</v>
      </c>
      <c r="M40" s="27">
        <f t="shared" si="3"/>
        <v>509</v>
      </c>
      <c r="N40" s="414">
        <v>586</v>
      </c>
      <c r="O40" s="414">
        <v>641</v>
      </c>
      <c r="P40" s="170">
        <f t="shared" si="4"/>
        <v>1227</v>
      </c>
      <c r="Q40" s="198">
        <v>0</v>
      </c>
      <c r="R40" s="172">
        <v>0</v>
      </c>
      <c r="S40" s="172">
        <v>150</v>
      </c>
      <c r="T40" s="161">
        <f t="shared" si="10"/>
        <v>12.224938875305623</v>
      </c>
      <c r="U40" s="202">
        <v>0</v>
      </c>
      <c r="V40" s="92">
        <v>0</v>
      </c>
      <c r="W40" s="92">
        <v>238</v>
      </c>
      <c r="X40" s="376">
        <f t="shared" si="5"/>
        <v>19.396903015484924</v>
      </c>
      <c r="Y40" s="109">
        <v>0</v>
      </c>
      <c r="Z40" s="110">
        <v>0</v>
      </c>
      <c r="AA40" s="110">
        <v>400</v>
      </c>
      <c r="AB40" s="382">
        <f t="shared" si="6"/>
        <v>32.599837000814993</v>
      </c>
      <c r="AC40" s="379">
        <v>258</v>
      </c>
      <c r="AD40" s="124">
        <v>251</v>
      </c>
      <c r="AE40" s="124">
        <f t="shared" si="7"/>
        <v>509</v>
      </c>
      <c r="AF40" s="125">
        <f t="shared" si="8"/>
        <v>41.483292583537086</v>
      </c>
      <c r="AG40" s="62" t="s">
        <v>40</v>
      </c>
    </row>
    <row r="41" spans="2:33" ht="14.25">
      <c r="B41" s="22">
        <v>30</v>
      </c>
      <c r="C41" s="31" t="s">
        <v>37</v>
      </c>
      <c r="D41" s="29">
        <v>1</v>
      </c>
      <c r="E41" s="177">
        <v>0</v>
      </c>
      <c r="F41" s="177">
        <v>0</v>
      </c>
      <c r="G41" s="28">
        <v>0</v>
      </c>
      <c r="H41" s="184">
        <v>0</v>
      </c>
      <c r="I41" s="28">
        <f t="shared" si="0"/>
        <v>0</v>
      </c>
      <c r="J41" s="175">
        <f t="shared" si="9"/>
        <v>-520</v>
      </c>
      <c r="K41" s="352">
        <f t="shared" si="1"/>
        <v>243</v>
      </c>
      <c r="L41" s="353">
        <f t="shared" si="2"/>
        <v>278</v>
      </c>
      <c r="M41" s="27">
        <f t="shared" si="3"/>
        <v>521</v>
      </c>
      <c r="N41" s="414">
        <v>559</v>
      </c>
      <c r="O41" s="414">
        <v>653</v>
      </c>
      <c r="P41" s="170">
        <f t="shared" si="4"/>
        <v>1212</v>
      </c>
      <c r="Q41" s="198">
        <v>0</v>
      </c>
      <c r="R41" s="172">
        <v>0</v>
      </c>
      <c r="S41" s="172">
        <v>146</v>
      </c>
      <c r="T41" s="161">
        <f>S41/P41*100</f>
        <v>12.046204620462046</v>
      </c>
      <c r="U41" s="202">
        <v>0</v>
      </c>
      <c r="V41" s="92">
        <v>0</v>
      </c>
      <c r="W41" s="92">
        <v>237</v>
      </c>
      <c r="X41" s="376">
        <f t="shared" si="5"/>
        <v>19.554455445544555</v>
      </c>
      <c r="Y41" s="109">
        <v>0</v>
      </c>
      <c r="Z41" s="110">
        <v>0</v>
      </c>
      <c r="AA41" s="110">
        <v>406</v>
      </c>
      <c r="AB41" s="382">
        <f t="shared" si="6"/>
        <v>33.4983498349835</v>
      </c>
      <c r="AC41" s="379">
        <v>243</v>
      </c>
      <c r="AD41" s="124">
        <v>278</v>
      </c>
      <c r="AE41" s="124">
        <f t="shared" si="7"/>
        <v>521</v>
      </c>
      <c r="AF41" s="125">
        <f t="shared" si="8"/>
        <v>42.986798679867988</v>
      </c>
      <c r="AG41" s="62">
        <v>30</v>
      </c>
    </row>
    <row r="42" spans="2:33" ht="14.25">
      <c r="B42" s="22">
        <v>31</v>
      </c>
      <c r="C42" s="31" t="s">
        <v>41</v>
      </c>
      <c r="D42" s="29">
        <v>1</v>
      </c>
      <c r="E42" s="177">
        <v>0</v>
      </c>
      <c r="F42" s="177">
        <v>0</v>
      </c>
      <c r="G42" s="28">
        <v>0</v>
      </c>
      <c r="H42" s="184">
        <v>0</v>
      </c>
      <c r="I42" s="28">
        <f t="shared" si="0"/>
        <v>0</v>
      </c>
      <c r="J42" s="175">
        <f t="shared" si="9"/>
        <v>-482</v>
      </c>
      <c r="K42" s="352">
        <f t="shared" si="1"/>
        <v>226</v>
      </c>
      <c r="L42" s="353">
        <f t="shared" si="2"/>
        <v>257</v>
      </c>
      <c r="M42" s="27">
        <f t="shared" si="3"/>
        <v>483</v>
      </c>
      <c r="N42" s="414">
        <v>588</v>
      </c>
      <c r="O42" s="414">
        <v>586</v>
      </c>
      <c r="P42" s="170">
        <f t="shared" si="4"/>
        <v>1174</v>
      </c>
      <c r="Q42" s="198">
        <v>0</v>
      </c>
      <c r="R42" s="172">
        <v>0</v>
      </c>
      <c r="S42" s="172">
        <v>118</v>
      </c>
      <c r="T42" s="161">
        <f t="shared" si="10"/>
        <v>10.051107325383304</v>
      </c>
      <c r="U42" s="202">
        <v>0</v>
      </c>
      <c r="V42" s="92">
        <v>0</v>
      </c>
      <c r="W42" s="92">
        <v>218</v>
      </c>
      <c r="X42" s="376">
        <f t="shared" si="5"/>
        <v>18.568994889267461</v>
      </c>
      <c r="Y42" s="109">
        <v>0</v>
      </c>
      <c r="Z42" s="110">
        <v>0</v>
      </c>
      <c r="AA42" s="110">
        <v>367</v>
      </c>
      <c r="AB42" s="382">
        <f t="shared" si="6"/>
        <v>31.260647359454858</v>
      </c>
      <c r="AC42" s="379">
        <v>226</v>
      </c>
      <c r="AD42" s="124">
        <v>257</v>
      </c>
      <c r="AE42" s="124">
        <f t="shared" si="7"/>
        <v>483</v>
      </c>
      <c r="AF42" s="125">
        <f t="shared" si="8"/>
        <v>41.141396933560479</v>
      </c>
      <c r="AG42" s="63">
        <v>31</v>
      </c>
    </row>
    <row r="43" spans="2:33" ht="15" thickBot="1">
      <c r="B43" s="48">
        <v>32</v>
      </c>
      <c r="C43" s="49" t="s">
        <v>41</v>
      </c>
      <c r="D43" s="50">
        <v>1</v>
      </c>
      <c r="E43" s="177">
        <v>0</v>
      </c>
      <c r="F43" s="177">
        <v>0</v>
      </c>
      <c r="G43" s="42">
        <v>0</v>
      </c>
      <c r="H43" s="185">
        <v>0</v>
      </c>
      <c r="I43" s="42">
        <f t="shared" si="0"/>
        <v>0</v>
      </c>
      <c r="J43" s="176">
        <f>+D43+I43-M43</f>
        <v>-444</v>
      </c>
      <c r="K43" s="354">
        <f t="shared" si="1"/>
        <v>217</v>
      </c>
      <c r="L43" s="355">
        <f t="shared" si="2"/>
        <v>228</v>
      </c>
      <c r="M43" s="43">
        <f>SUM(K43:L43)</f>
        <v>445</v>
      </c>
      <c r="N43" s="414">
        <v>592</v>
      </c>
      <c r="O43" s="414">
        <v>587</v>
      </c>
      <c r="P43" s="171">
        <f>SUM(N43:O43)</f>
        <v>1179</v>
      </c>
      <c r="Q43" s="199">
        <v>0</v>
      </c>
      <c r="R43" s="173">
        <v>0</v>
      </c>
      <c r="S43" s="173">
        <v>155</v>
      </c>
      <c r="T43" s="162">
        <f t="shared" si="10"/>
        <v>13.146734520780324</v>
      </c>
      <c r="U43" s="203">
        <v>0</v>
      </c>
      <c r="V43" s="204">
        <v>0</v>
      </c>
      <c r="W43" s="204">
        <v>246</v>
      </c>
      <c r="X43" s="377">
        <f t="shared" si="5"/>
        <v>20.865139949109416</v>
      </c>
      <c r="Y43" s="111">
        <v>183</v>
      </c>
      <c r="Z43" s="112">
        <v>189</v>
      </c>
      <c r="AA43" s="112">
        <f>Y43+Z43</f>
        <v>372</v>
      </c>
      <c r="AB43" s="383">
        <f t="shared" si="6"/>
        <v>31.552162849872772</v>
      </c>
      <c r="AC43" s="380">
        <v>217</v>
      </c>
      <c r="AD43" s="126">
        <v>228</v>
      </c>
      <c r="AE43" s="126">
        <f t="shared" si="7"/>
        <v>445</v>
      </c>
      <c r="AF43" s="127">
        <f t="shared" si="8"/>
        <v>37.743850720949958</v>
      </c>
      <c r="AG43" s="64">
        <v>32</v>
      </c>
    </row>
    <row r="44" spans="2:33">
      <c r="B44" s="7" t="s">
        <v>0</v>
      </c>
      <c r="C44" s="45" t="s">
        <v>0</v>
      </c>
      <c r="E44" s="2"/>
      <c r="F44" s="2"/>
      <c r="G44" s="2"/>
      <c r="H44" s="2"/>
      <c r="I44" s="2"/>
      <c r="J44" s="2"/>
      <c r="M44" t="s">
        <v>0</v>
      </c>
      <c r="N44" s="2"/>
      <c r="O44" s="2"/>
      <c r="P44" s="2"/>
      <c r="Q44" t="s">
        <v>0</v>
      </c>
      <c r="R44" t="s">
        <v>0</v>
      </c>
      <c r="S44" t="s">
        <v>0</v>
      </c>
      <c r="T44" s="46" t="s">
        <v>0</v>
      </c>
      <c r="W44" t="s">
        <v>0</v>
      </c>
      <c r="X44" s="46" t="s">
        <v>0</v>
      </c>
      <c r="Y44" t="s">
        <v>0</v>
      </c>
      <c r="Z44" t="s">
        <v>0</v>
      </c>
      <c r="AA44" t="s">
        <v>0</v>
      </c>
      <c r="AB44" s="46" t="s">
        <v>0</v>
      </c>
      <c r="AE44" t="s">
        <v>0</v>
      </c>
      <c r="AF44" s="46" t="s">
        <v>0</v>
      </c>
    </row>
    <row r="45" spans="2:33" ht="13.5" thickBot="1">
      <c r="B45" s="8" t="s">
        <v>0</v>
      </c>
      <c r="C45" s="38" t="s">
        <v>0</v>
      </c>
      <c r="E45" s="2"/>
      <c r="F45" s="2"/>
      <c r="G45" s="2"/>
      <c r="H45" s="2"/>
      <c r="I45" s="2"/>
      <c r="J45" s="2"/>
      <c r="K45" s="23" t="s">
        <v>0</v>
      </c>
      <c r="L45" s="23" t="s">
        <v>0</v>
      </c>
      <c r="M45" s="23" t="s">
        <v>0</v>
      </c>
      <c r="N45" s="2"/>
      <c r="O45" s="2"/>
      <c r="P45" s="2"/>
      <c r="Q45" s="23" t="s">
        <v>0</v>
      </c>
      <c r="R45" s="23" t="s">
        <v>0</v>
      </c>
      <c r="S45" s="23" t="s">
        <v>0</v>
      </c>
      <c r="T45" s="46" t="s">
        <v>0</v>
      </c>
      <c r="U45" s="23" t="s">
        <v>0</v>
      </c>
      <c r="V45" s="23" t="s">
        <v>0</v>
      </c>
      <c r="W45" s="23" t="s">
        <v>0</v>
      </c>
      <c r="X45" s="46" t="s">
        <v>0</v>
      </c>
      <c r="Y45" s="23" t="s">
        <v>0</v>
      </c>
      <c r="Z45" s="23" t="s">
        <v>0</v>
      </c>
      <c r="AA45" s="23" t="s">
        <v>0</v>
      </c>
      <c r="AB45" s="46" t="s">
        <v>0</v>
      </c>
      <c r="AC45" s="23"/>
      <c r="AD45" s="23" t="s">
        <v>0</v>
      </c>
      <c r="AE45" s="23" t="s">
        <v>0</v>
      </c>
      <c r="AF45" s="46" t="s">
        <v>0</v>
      </c>
    </row>
    <row r="46" spans="2:33" ht="16.5" thickBot="1">
      <c r="B46" s="141"/>
      <c r="C46" s="142" t="s">
        <v>42</v>
      </c>
      <c r="D46" s="163">
        <f>SUM(D12:D43)</f>
        <v>32</v>
      </c>
      <c r="E46" s="140">
        <f t="shared" ref="E46:O46" si="14">SUM(E12:E45)</f>
        <v>0</v>
      </c>
      <c r="F46" s="41">
        <f t="shared" si="14"/>
        <v>0</v>
      </c>
      <c r="G46" s="41">
        <f t="shared" si="14"/>
        <v>0</v>
      </c>
      <c r="H46" s="186">
        <f t="shared" si="14"/>
        <v>0</v>
      </c>
      <c r="I46" s="139">
        <f>SUM(I12:I45)</f>
        <v>0</v>
      </c>
      <c r="J46" s="139">
        <f t="shared" si="14"/>
        <v>-15720</v>
      </c>
      <c r="K46" s="59">
        <f t="shared" si="14"/>
        <v>7674</v>
      </c>
      <c r="L46" s="41">
        <f t="shared" si="14"/>
        <v>8078</v>
      </c>
      <c r="M46" s="60">
        <f t="shared" si="14"/>
        <v>15752</v>
      </c>
      <c r="N46" s="59">
        <f t="shared" si="14"/>
        <v>17538</v>
      </c>
      <c r="O46" s="41">
        <f t="shared" si="14"/>
        <v>18744</v>
      </c>
      <c r="P46" s="60">
        <f>SUM(P12:P45)</f>
        <v>36282</v>
      </c>
      <c r="Q46" s="77">
        <f>SUM(Q12:Q45)</f>
        <v>64</v>
      </c>
      <c r="R46" s="77">
        <f>SUM(R12:R45)</f>
        <v>62</v>
      </c>
      <c r="S46" s="78">
        <f>SUM(S12:S45)</f>
        <v>4416</v>
      </c>
      <c r="T46" s="79"/>
      <c r="U46" s="93">
        <f>SUM(U12:U45)</f>
        <v>148</v>
      </c>
      <c r="V46" s="94">
        <f>SUM(V12:V45)</f>
        <v>121</v>
      </c>
      <c r="W46" s="95">
        <f>SUM(W12:W45)</f>
        <v>7686</v>
      </c>
      <c r="X46" s="96"/>
      <c r="Y46" s="113">
        <f>SUM(Y12:Y45)</f>
        <v>381</v>
      </c>
      <c r="Z46" s="113">
        <f>SUM(Z12:Z45)</f>
        <v>398</v>
      </c>
      <c r="AA46" s="113">
        <f>SUM(AA12:AA45)</f>
        <v>12786</v>
      </c>
      <c r="AB46" s="137"/>
      <c r="AC46" s="128">
        <f>SUM(AC12:AC45)</f>
        <v>7674</v>
      </c>
      <c r="AD46" s="128">
        <f>SUM(AD12:AD45)</f>
        <v>8078</v>
      </c>
      <c r="AE46" s="128">
        <f>SUM(AE12:AE45)</f>
        <v>15752</v>
      </c>
      <c r="AF46" s="129"/>
    </row>
    <row r="47" spans="2:33" ht="13.5" thickBot="1">
      <c r="B47" s="7"/>
      <c r="C47" s="143" t="s">
        <v>43</v>
      </c>
      <c r="D47" s="144"/>
      <c r="E47" s="36"/>
      <c r="F47" s="28"/>
      <c r="G47" s="28"/>
      <c r="H47" s="187"/>
      <c r="I47" s="37"/>
      <c r="J47" s="37"/>
      <c r="K47" s="67">
        <f>K46/N46</f>
        <v>0.43756414642490593</v>
      </c>
      <c r="L47" s="68">
        <f>L46/O46</f>
        <v>0.43096457533077254</v>
      </c>
      <c r="M47" s="69">
        <f>M46/P46</f>
        <v>0.43415467725042722</v>
      </c>
      <c r="N47" s="70">
        <f>N46/P46</f>
        <v>0.48338018852323467</v>
      </c>
      <c r="O47" s="71">
        <f>O46/P46</f>
        <v>0.51661981147676539</v>
      </c>
      <c r="P47" s="72">
        <f>P46/P46</f>
        <v>1</v>
      </c>
      <c r="Q47" s="138">
        <f>Q46/N46</f>
        <v>3.6492188390922567E-3</v>
      </c>
      <c r="R47" s="81">
        <f>R46/O46</f>
        <v>3.307725138711054E-3</v>
      </c>
      <c r="S47" s="412">
        <f>S46/P46</f>
        <v>0.12171324623780387</v>
      </c>
      <c r="T47" s="82" t="s">
        <v>0</v>
      </c>
      <c r="U47" s="98">
        <f>U46/N46</f>
        <v>8.4388185654008432E-3</v>
      </c>
      <c r="V47" s="99">
        <f>V46/O46</f>
        <v>6.4553990610328642E-3</v>
      </c>
      <c r="W47" s="413">
        <f>W46/P46</f>
        <v>0.21184058210682982</v>
      </c>
      <c r="X47" s="100" t="s">
        <v>0</v>
      </c>
      <c r="Y47" s="115">
        <f>Y46/N46</f>
        <v>2.172425590147109E-2</v>
      </c>
      <c r="Z47" s="116">
        <f>Z46/O46</f>
        <v>2.1233461374306446E-2</v>
      </c>
      <c r="AA47" s="415">
        <f>AA46/P46</f>
        <v>0.3524061518108153</v>
      </c>
      <c r="AB47" s="117" t="s">
        <v>0</v>
      </c>
      <c r="AC47" s="131">
        <f>AC46/N46</f>
        <v>0.43756414642490593</v>
      </c>
      <c r="AD47" s="132">
        <f>AD46/O46</f>
        <v>0.43096457533077254</v>
      </c>
      <c r="AE47" s="133">
        <f>AE46/P46</f>
        <v>0.43415467725042722</v>
      </c>
      <c r="AF47" s="134" t="s">
        <v>0</v>
      </c>
    </row>
    <row r="48" spans="2:33">
      <c r="B48" s="8" t="s">
        <v>0</v>
      </c>
      <c r="C48" s="145" t="s">
        <v>0</v>
      </c>
      <c r="D48" s="146" t="s">
        <v>0</v>
      </c>
      <c r="E48" s="15" t="s">
        <v>5</v>
      </c>
      <c r="F48" s="15" t="s">
        <v>6</v>
      </c>
      <c r="G48" s="15" t="s">
        <v>7</v>
      </c>
      <c r="H48" s="188" t="s">
        <v>7</v>
      </c>
      <c r="I48" s="16" t="s">
        <v>8</v>
      </c>
      <c r="J48" s="16" t="s">
        <v>9</v>
      </c>
      <c r="K48" s="14" t="s">
        <v>10</v>
      </c>
      <c r="L48" s="15" t="s">
        <v>11</v>
      </c>
      <c r="M48" s="17" t="s">
        <v>12</v>
      </c>
      <c r="N48" s="14" t="s">
        <v>10</v>
      </c>
      <c r="O48" s="15" t="s">
        <v>11</v>
      </c>
      <c r="P48" s="17" t="s">
        <v>12</v>
      </c>
      <c r="Q48" s="75" t="s">
        <v>10</v>
      </c>
      <c r="R48" s="75" t="s">
        <v>11</v>
      </c>
      <c r="S48" s="83" t="s">
        <v>12</v>
      </c>
      <c r="T48" s="80"/>
      <c r="U48" s="86" t="s">
        <v>10</v>
      </c>
      <c r="V48" s="87" t="s">
        <v>11</v>
      </c>
      <c r="W48" s="88" t="s">
        <v>12</v>
      </c>
      <c r="X48" s="97"/>
      <c r="Y48" s="105" t="s">
        <v>10</v>
      </c>
      <c r="Z48" s="105" t="s">
        <v>11</v>
      </c>
      <c r="AA48" s="105" t="s">
        <v>12</v>
      </c>
      <c r="AB48" s="114"/>
      <c r="AC48" s="120" t="s">
        <v>10</v>
      </c>
      <c r="AD48" s="120" t="s">
        <v>11</v>
      </c>
      <c r="AE48" s="120" t="s">
        <v>12</v>
      </c>
      <c r="AF48" s="130"/>
    </row>
    <row r="49" spans="2:32" ht="13.5" thickBot="1">
      <c r="B49" s="7"/>
      <c r="C49" s="147" t="s">
        <v>0</v>
      </c>
      <c r="D49" s="65" t="s">
        <v>0</v>
      </c>
      <c r="E49" s="66"/>
      <c r="F49" s="66"/>
      <c r="G49" s="19" t="s">
        <v>44</v>
      </c>
      <c r="H49" s="189" t="s">
        <v>45</v>
      </c>
      <c r="I49" s="24"/>
      <c r="J49" s="24"/>
      <c r="K49" s="20"/>
      <c r="L49" s="18"/>
      <c r="M49" s="21"/>
      <c r="N49" s="20"/>
      <c r="O49" s="18"/>
      <c r="P49" s="21"/>
      <c r="Q49" s="76"/>
      <c r="R49" s="76"/>
      <c r="S49" s="84"/>
      <c r="T49" s="85"/>
      <c r="U49" s="101"/>
      <c r="V49" s="102"/>
      <c r="W49" s="91"/>
      <c r="X49" s="103"/>
      <c r="Y49" s="118"/>
      <c r="Z49" s="118"/>
      <c r="AA49" s="118"/>
      <c r="AB49" s="119"/>
      <c r="AC49" s="135"/>
      <c r="AD49" s="135"/>
      <c r="AE49" s="135"/>
      <c r="AF49" s="136"/>
    </row>
    <row r="50" spans="2:32">
      <c r="B50" s="25"/>
      <c r="C50" s="3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mergeCells count="10">
    <mergeCell ref="AC8:AF8"/>
    <mergeCell ref="B4:P5"/>
    <mergeCell ref="K8:M8"/>
    <mergeCell ref="Q2:AF7"/>
    <mergeCell ref="Q9:T9"/>
    <mergeCell ref="U9:X9"/>
    <mergeCell ref="Y9:AB9"/>
    <mergeCell ref="Q8:T8"/>
    <mergeCell ref="U8:X8"/>
    <mergeCell ref="Y8:AB8"/>
  </mergeCells>
  <phoneticPr fontId="9" type="noConversion"/>
  <conditionalFormatting sqref="J12">
    <cfRule type="cellIs" dxfId="29" priority="3" stopIfTrue="1" operator="equal">
      <formula>0</formula>
    </cfRule>
    <cfRule type="cellIs" dxfId="28" priority="4" stopIfTrue="1" operator="equal">
      <formula>0</formula>
    </cfRule>
  </conditionalFormatting>
  <conditionalFormatting sqref="J13:J43">
    <cfRule type="cellIs" dxfId="27" priority="1" stopIfTrue="1" operator="equal">
      <formula>0</formula>
    </cfRule>
    <cfRule type="cellIs" dxfId="26" priority="2" stopIfTrue="1" operator="equal">
      <formula>0</formula>
    </cfRule>
  </conditionalFormatting>
  <pageMargins left="0.75" right="0.75" top="1" bottom="1" header="0.5" footer="0.5"/>
  <pageSetup paperSize="8" orientation="landscape" r:id="rId1"/>
  <headerFooter alignWithMargins="0"/>
  <ignoredErrors>
    <ignoredError sqref="T4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52"/>
  <sheetViews>
    <sheetView topLeftCell="A16" zoomScale="150" zoomScaleNormal="150" workbookViewId="0">
      <pane xSplit="1" topLeftCell="B1" activePane="topRight" state="frozen"/>
      <selection pane="topRight" activeCell="C42" sqref="C42:Q42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85546875" bestFit="1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257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93" t="s">
        <v>258</v>
      </c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5"/>
      <c r="R7" s="226"/>
      <c r="S7" s="226"/>
      <c r="T7" s="226"/>
    </row>
    <row r="8" spans="1:25" ht="148.5" thickBot="1">
      <c r="A8" s="58" t="s">
        <v>1</v>
      </c>
      <c r="B8" s="159" t="s">
        <v>50</v>
      </c>
      <c r="C8" s="215" t="s">
        <v>65</v>
      </c>
      <c r="D8" s="215" t="s">
        <v>77</v>
      </c>
      <c r="E8" s="215" t="s">
        <v>89</v>
      </c>
      <c r="F8" s="215" t="s">
        <v>101</v>
      </c>
      <c r="G8" s="215" t="s">
        <v>113</v>
      </c>
      <c r="H8" s="215" t="s">
        <v>124</v>
      </c>
      <c r="I8" s="215" t="s">
        <v>136</v>
      </c>
      <c r="J8" s="215" t="s">
        <v>148</v>
      </c>
      <c r="K8" s="215" t="s">
        <v>160</v>
      </c>
      <c r="L8" s="215" t="s">
        <v>172</v>
      </c>
      <c r="M8" s="215" t="s">
        <v>178</v>
      </c>
      <c r="N8" s="215" t="s">
        <v>190</v>
      </c>
      <c r="O8" s="215" t="s">
        <v>202</v>
      </c>
      <c r="P8" s="215" t="s">
        <v>214</v>
      </c>
      <c r="Q8" s="215" t="s">
        <v>226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2</v>
      </c>
      <c r="D9" s="212">
        <v>1</v>
      </c>
      <c r="E9" s="212">
        <v>1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9</v>
      </c>
      <c r="O9" s="212">
        <v>0</v>
      </c>
      <c r="P9" s="212">
        <v>7</v>
      </c>
      <c r="Q9" s="217">
        <v>4</v>
      </c>
      <c r="R9" s="216">
        <f>SUM(C9:Q9)</f>
        <v>24</v>
      </c>
      <c r="S9" s="390">
        <f>3*U9-R9</f>
        <v>33</v>
      </c>
      <c r="T9" s="403"/>
      <c r="U9" s="365">
        <v>19</v>
      </c>
      <c r="V9" s="358">
        <v>0</v>
      </c>
      <c r="W9" s="359">
        <f>U9+V9</f>
        <v>19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0</v>
      </c>
      <c r="D10" s="212">
        <v>3</v>
      </c>
      <c r="E10" s="212">
        <v>1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3</v>
      </c>
      <c r="O10" s="212">
        <v>0</v>
      </c>
      <c r="P10" s="212">
        <v>3</v>
      </c>
      <c r="Q10" s="217">
        <v>3</v>
      </c>
      <c r="R10" s="216">
        <f t="shared" ref="R10:R39" si="0">SUM(C10:Q10)</f>
        <v>13</v>
      </c>
      <c r="S10" s="390">
        <f t="shared" ref="S10:S40" si="1">3*U10-R10</f>
        <v>38</v>
      </c>
      <c r="T10" s="403"/>
      <c r="U10" s="365">
        <v>17</v>
      </c>
      <c r="V10" s="358">
        <v>0</v>
      </c>
      <c r="W10" s="359">
        <f t="shared" ref="W10:W39" si="2">U10+V10</f>
        <v>17</v>
      </c>
      <c r="Y10" s="22">
        <v>2</v>
      </c>
    </row>
    <row r="11" spans="1:25">
      <c r="A11" s="22">
        <v>3</v>
      </c>
      <c r="B11" s="209" t="s">
        <v>15</v>
      </c>
      <c r="C11" s="216">
        <v>3</v>
      </c>
      <c r="D11" s="212">
        <v>7</v>
      </c>
      <c r="E11" s="212">
        <v>1</v>
      </c>
      <c r="F11" s="212">
        <v>0</v>
      </c>
      <c r="G11" s="212">
        <v>1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1</v>
      </c>
      <c r="O11" s="212">
        <v>0</v>
      </c>
      <c r="P11" s="212">
        <v>2</v>
      </c>
      <c r="Q11" s="217">
        <v>6</v>
      </c>
      <c r="R11" s="216">
        <f t="shared" si="0"/>
        <v>21</v>
      </c>
      <c r="S11" s="390">
        <f t="shared" si="1"/>
        <v>45</v>
      </c>
      <c r="T11" s="403"/>
      <c r="U11" s="365">
        <v>22</v>
      </c>
      <c r="V11" s="358">
        <v>0</v>
      </c>
      <c r="W11" s="359">
        <f t="shared" si="2"/>
        <v>22</v>
      </c>
      <c r="Y11" s="22">
        <v>3</v>
      </c>
    </row>
    <row r="12" spans="1:25">
      <c r="A12" s="22">
        <v>4</v>
      </c>
      <c r="B12" s="209" t="s">
        <v>15</v>
      </c>
      <c r="C12" s="216">
        <v>0</v>
      </c>
      <c r="D12" s="212">
        <v>4</v>
      </c>
      <c r="E12" s="212">
        <v>4</v>
      </c>
      <c r="F12" s="212">
        <v>0</v>
      </c>
      <c r="G12" s="212">
        <v>0</v>
      </c>
      <c r="H12" s="212">
        <v>0</v>
      </c>
      <c r="I12" s="212">
        <v>0</v>
      </c>
      <c r="J12" s="212">
        <v>1</v>
      </c>
      <c r="K12" s="212">
        <v>0</v>
      </c>
      <c r="L12" s="212">
        <v>0</v>
      </c>
      <c r="M12" s="212">
        <v>0</v>
      </c>
      <c r="N12" s="212">
        <v>2</v>
      </c>
      <c r="O12" s="212">
        <v>0</v>
      </c>
      <c r="P12" s="212">
        <v>2</v>
      </c>
      <c r="Q12" s="217">
        <v>7</v>
      </c>
      <c r="R12" s="216">
        <f t="shared" si="0"/>
        <v>20</v>
      </c>
      <c r="S12" s="390">
        <f t="shared" si="1"/>
        <v>37</v>
      </c>
      <c r="T12" s="403"/>
      <c r="U12" s="365">
        <v>19</v>
      </c>
      <c r="V12" s="358">
        <v>0</v>
      </c>
      <c r="W12" s="359">
        <f t="shared" si="2"/>
        <v>19</v>
      </c>
      <c r="Y12" s="22">
        <v>4</v>
      </c>
    </row>
    <row r="13" spans="1:25">
      <c r="A13" s="22">
        <v>5</v>
      </c>
      <c r="B13" s="209" t="s">
        <v>15</v>
      </c>
      <c r="C13" s="216">
        <v>1</v>
      </c>
      <c r="D13" s="212">
        <v>3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7">
        <v>7</v>
      </c>
      <c r="R13" s="216">
        <f t="shared" si="0"/>
        <v>11</v>
      </c>
      <c r="S13" s="390">
        <f t="shared" si="1"/>
        <v>34</v>
      </c>
      <c r="T13" s="403"/>
      <c r="U13" s="365">
        <v>15</v>
      </c>
      <c r="V13" s="358">
        <v>0</v>
      </c>
      <c r="W13" s="359">
        <f t="shared" si="2"/>
        <v>15</v>
      </c>
      <c r="Y13" s="22">
        <v>5</v>
      </c>
    </row>
    <row r="14" spans="1:25">
      <c r="A14" s="22">
        <v>6</v>
      </c>
      <c r="B14" s="209" t="s">
        <v>15</v>
      </c>
      <c r="C14" s="216">
        <v>0</v>
      </c>
      <c r="D14" s="212">
        <v>0</v>
      </c>
      <c r="E14" s="212">
        <v>2</v>
      </c>
      <c r="F14" s="212">
        <v>0</v>
      </c>
      <c r="G14" s="212">
        <v>1</v>
      </c>
      <c r="H14" s="212">
        <v>1</v>
      </c>
      <c r="I14" s="212">
        <v>0</v>
      </c>
      <c r="J14" s="212">
        <v>2</v>
      </c>
      <c r="K14" s="212">
        <v>0</v>
      </c>
      <c r="L14" s="212">
        <v>0</v>
      </c>
      <c r="M14" s="212">
        <v>0</v>
      </c>
      <c r="N14" s="212">
        <v>6</v>
      </c>
      <c r="O14" s="212">
        <v>0</v>
      </c>
      <c r="P14" s="212">
        <v>6</v>
      </c>
      <c r="Q14" s="217">
        <v>1</v>
      </c>
      <c r="R14" s="216">
        <f t="shared" si="0"/>
        <v>19</v>
      </c>
      <c r="S14" s="390">
        <f t="shared" si="1"/>
        <v>29</v>
      </c>
      <c r="T14" s="403"/>
      <c r="U14" s="365">
        <v>16</v>
      </c>
      <c r="V14" s="358">
        <v>0</v>
      </c>
      <c r="W14" s="359">
        <f t="shared" si="2"/>
        <v>16</v>
      </c>
      <c r="Y14" s="22">
        <v>6</v>
      </c>
    </row>
    <row r="15" spans="1:25">
      <c r="A15" s="22">
        <v>7</v>
      </c>
      <c r="B15" s="209" t="s">
        <v>15</v>
      </c>
      <c r="C15" s="216">
        <v>0</v>
      </c>
      <c r="D15" s="212">
        <v>1</v>
      </c>
      <c r="E15" s="212">
        <v>4</v>
      </c>
      <c r="F15" s="212">
        <v>0</v>
      </c>
      <c r="G15" s="212">
        <v>0</v>
      </c>
      <c r="H15" s="212">
        <v>0</v>
      </c>
      <c r="I15" s="212">
        <v>0</v>
      </c>
      <c r="J15" s="212">
        <v>2</v>
      </c>
      <c r="K15" s="212">
        <v>0</v>
      </c>
      <c r="L15" s="212">
        <v>0</v>
      </c>
      <c r="M15" s="212">
        <v>0</v>
      </c>
      <c r="N15" s="212">
        <v>1</v>
      </c>
      <c r="O15" s="212">
        <v>0</v>
      </c>
      <c r="P15" s="212">
        <v>1</v>
      </c>
      <c r="Q15" s="217">
        <v>6</v>
      </c>
      <c r="R15" s="216">
        <f t="shared" si="0"/>
        <v>15</v>
      </c>
      <c r="S15" s="390">
        <f t="shared" si="1"/>
        <v>30</v>
      </c>
      <c r="T15" s="403"/>
      <c r="U15" s="365">
        <v>15</v>
      </c>
      <c r="V15" s="358">
        <v>0</v>
      </c>
      <c r="W15" s="359">
        <f t="shared" si="2"/>
        <v>15</v>
      </c>
      <c r="Y15" s="22">
        <v>7</v>
      </c>
    </row>
    <row r="16" spans="1:25">
      <c r="A16" s="22">
        <v>8</v>
      </c>
      <c r="B16" s="209" t="s">
        <v>47</v>
      </c>
      <c r="C16" s="216">
        <v>3</v>
      </c>
      <c r="D16" s="212">
        <v>3</v>
      </c>
      <c r="E16" s="212">
        <v>4</v>
      </c>
      <c r="F16" s="212">
        <v>0</v>
      </c>
      <c r="G16" s="212">
        <v>0</v>
      </c>
      <c r="H16" s="212">
        <v>0</v>
      </c>
      <c r="I16" s="212">
        <v>1</v>
      </c>
      <c r="J16" s="212">
        <v>3</v>
      </c>
      <c r="K16" s="212">
        <v>0</v>
      </c>
      <c r="L16" s="212">
        <v>0</v>
      </c>
      <c r="M16" s="212">
        <v>0</v>
      </c>
      <c r="N16" s="212">
        <v>4</v>
      </c>
      <c r="O16" s="212">
        <v>0</v>
      </c>
      <c r="P16" s="212">
        <v>5</v>
      </c>
      <c r="Q16" s="217">
        <v>3</v>
      </c>
      <c r="R16" s="216">
        <f t="shared" si="0"/>
        <v>26</v>
      </c>
      <c r="S16" s="390">
        <f t="shared" si="1"/>
        <v>31</v>
      </c>
      <c r="T16" s="403"/>
      <c r="U16" s="365">
        <v>19</v>
      </c>
      <c r="V16" s="358">
        <v>0</v>
      </c>
      <c r="W16" s="359">
        <f t="shared" si="2"/>
        <v>19</v>
      </c>
      <c r="Y16" s="22">
        <v>8</v>
      </c>
    </row>
    <row r="17" spans="1:25">
      <c r="A17" s="22">
        <v>9</v>
      </c>
      <c r="B17" s="209" t="s">
        <v>16</v>
      </c>
      <c r="C17" s="216">
        <v>0</v>
      </c>
      <c r="D17" s="212">
        <v>2</v>
      </c>
      <c r="E17" s="212">
        <v>1</v>
      </c>
      <c r="F17" s="212">
        <v>0</v>
      </c>
      <c r="G17" s="212">
        <v>0</v>
      </c>
      <c r="H17" s="212">
        <v>0</v>
      </c>
      <c r="I17" s="212">
        <v>1</v>
      </c>
      <c r="J17" s="212">
        <v>0</v>
      </c>
      <c r="K17" s="212">
        <v>0</v>
      </c>
      <c r="L17" s="212">
        <v>0</v>
      </c>
      <c r="M17" s="212">
        <v>0</v>
      </c>
      <c r="N17" s="212">
        <v>3</v>
      </c>
      <c r="O17" s="212">
        <v>1</v>
      </c>
      <c r="P17" s="212">
        <v>3</v>
      </c>
      <c r="Q17" s="217">
        <v>2</v>
      </c>
      <c r="R17" s="216">
        <f t="shared" si="0"/>
        <v>13</v>
      </c>
      <c r="S17" s="390">
        <f t="shared" si="1"/>
        <v>26</v>
      </c>
      <c r="T17" s="403"/>
      <c r="U17" s="365">
        <v>13</v>
      </c>
      <c r="V17" s="358">
        <v>0</v>
      </c>
      <c r="W17" s="359">
        <f t="shared" si="2"/>
        <v>13</v>
      </c>
      <c r="Y17" s="22">
        <v>9</v>
      </c>
    </row>
    <row r="18" spans="1:25">
      <c r="A18" s="22" t="s">
        <v>17</v>
      </c>
      <c r="B18" s="209" t="s">
        <v>16</v>
      </c>
      <c r="C18" s="216">
        <v>0</v>
      </c>
      <c r="D18" s="212">
        <v>2</v>
      </c>
      <c r="E18" s="212">
        <v>1</v>
      </c>
      <c r="F18" s="212">
        <v>1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4</v>
      </c>
      <c r="O18" s="212">
        <v>0</v>
      </c>
      <c r="P18" s="212">
        <v>4</v>
      </c>
      <c r="Q18" s="217">
        <v>3</v>
      </c>
      <c r="R18" s="216">
        <f t="shared" si="0"/>
        <v>15</v>
      </c>
      <c r="S18" s="390">
        <f t="shared" si="1"/>
        <v>30</v>
      </c>
      <c r="T18" s="403"/>
      <c r="U18" s="365">
        <v>15</v>
      </c>
      <c r="V18" s="358">
        <v>0</v>
      </c>
      <c r="W18" s="359">
        <f t="shared" si="2"/>
        <v>15</v>
      </c>
      <c r="Y18" s="22" t="s">
        <v>17</v>
      </c>
    </row>
    <row r="19" spans="1:25">
      <c r="A19" s="22" t="s">
        <v>18</v>
      </c>
      <c r="B19" s="209" t="s">
        <v>16</v>
      </c>
      <c r="C19" s="216">
        <v>1</v>
      </c>
      <c r="D19" s="212">
        <v>2</v>
      </c>
      <c r="E19" s="212">
        <v>1</v>
      </c>
      <c r="F19" s="212">
        <v>0</v>
      </c>
      <c r="G19" s="212">
        <v>0</v>
      </c>
      <c r="H19" s="212">
        <v>0</v>
      </c>
      <c r="I19" s="212">
        <v>0</v>
      </c>
      <c r="J19" s="212">
        <v>1</v>
      </c>
      <c r="K19" s="212">
        <v>0</v>
      </c>
      <c r="L19" s="212">
        <v>0</v>
      </c>
      <c r="M19" s="212">
        <v>0</v>
      </c>
      <c r="N19" s="212">
        <v>5</v>
      </c>
      <c r="O19" s="212">
        <v>0</v>
      </c>
      <c r="P19" s="212">
        <v>5</v>
      </c>
      <c r="Q19" s="217">
        <v>1</v>
      </c>
      <c r="R19" s="216">
        <f t="shared" si="0"/>
        <v>16</v>
      </c>
      <c r="S19" s="390">
        <f t="shared" si="1"/>
        <v>32</v>
      </c>
      <c r="T19" s="403"/>
      <c r="U19" s="365">
        <v>16</v>
      </c>
      <c r="V19" s="358">
        <v>0</v>
      </c>
      <c r="W19" s="359">
        <f t="shared" si="2"/>
        <v>16</v>
      </c>
      <c r="Y19" s="22" t="s">
        <v>18</v>
      </c>
    </row>
    <row r="20" spans="1:25">
      <c r="A20" s="22" t="s">
        <v>19</v>
      </c>
      <c r="B20" s="209" t="s">
        <v>21</v>
      </c>
      <c r="C20" s="216">
        <v>1</v>
      </c>
      <c r="D20" s="212">
        <v>3</v>
      </c>
      <c r="E20" s="212">
        <v>1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7">
        <v>3</v>
      </c>
      <c r="R20" s="216">
        <f t="shared" si="0"/>
        <v>8</v>
      </c>
      <c r="S20" s="390">
        <f t="shared" si="1"/>
        <v>37</v>
      </c>
      <c r="T20" s="403"/>
      <c r="U20" s="365">
        <v>15</v>
      </c>
      <c r="V20" s="358">
        <v>0</v>
      </c>
      <c r="W20" s="359">
        <f t="shared" si="2"/>
        <v>15</v>
      </c>
      <c r="Y20" s="22" t="s">
        <v>19</v>
      </c>
    </row>
    <row r="21" spans="1:25">
      <c r="A21" s="22" t="s">
        <v>20</v>
      </c>
      <c r="B21" s="209" t="s">
        <v>21</v>
      </c>
      <c r="C21" s="216">
        <v>0</v>
      </c>
      <c r="D21" s="212">
        <v>2</v>
      </c>
      <c r="E21" s="212">
        <v>1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1</v>
      </c>
      <c r="Q21" s="217">
        <v>5</v>
      </c>
      <c r="R21" s="216">
        <f t="shared" si="0"/>
        <v>9</v>
      </c>
      <c r="S21" s="390">
        <f t="shared" si="1"/>
        <v>24</v>
      </c>
      <c r="T21" s="403"/>
      <c r="U21" s="365">
        <v>11</v>
      </c>
      <c r="V21" s="358">
        <v>0</v>
      </c>
      <c r="W21" s="359">
        <f t="shared" si="2"/>
        <v>11</v>
      </c>
      <c r="Y21" s="22" t="s">
        <v>20</v>
      </c>
    </row>
    <row r="22" spans="1:25">
      <c r="A22" s="22" t="s">
        <v>22</v>
      </c>
      <c r="B22" s="209" t="s">
        <v>21</v>
      </c>
      <c r="C22" s="216">
        <v>5</v>
      </c>
      <c r="D22" s="212">
        <v>6</v>
      </c>
      <c r="E22" s="212">
        <v>1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2</v>
      </c>
      <c r="O22" s="212">
        <v>0</v>
      </c>
      <c r="P22" s="212">
        <v>3</v>
      </c>
      <c r="Q22" s="217">
        <v>6</v>
      </c>
      <c r="R22" s="216">
        <f t="shared" si="0"/>
        <v>23</v>
      </c>
      <c r="S22" s="390">
        <f t="shared" si="1"/>
        <v>25</v>
      </c>
      <c r="T22" s="403"/>
      <c r="U22" s="365">
        <v>16</v>
      </c>
      <c r="V22" s="358">
        <v>0</v>
      </c>
      <c r="W22" s="359">
        <f t="shared" si="2"/>
        <v>16</v>
      </c>
      <c r="Y22" s="22" t="s">
        <v>22</v>
      </c>
    </row>
    <row r="23" spans="1:25">
      <c r="A23" s="22" t="s">
        <v>23</v>
      </c>
      <c r="B23" s="209" t="s">
        <v>21</v>
      </c>
      <c r="C23" s="216">
        <v>0</v>
      </c>
      <c r="D23" s="212">
        <v>1</v>
      </c>
      <c r="E23" s="212">
        <v>4</v>
      </c>
      <c r="F23" s="212">
        <v>0</v>
      </c>
      <c r="G23" s="212">
        <v>0</v>
      </c>
      <c r="H23" s="212">
        <v>1</v>
      </c>
      <c r="I23" s="212">
        <v>0</v>
      </c>
      <c r="J23" s="212">
        <v>3</v>
      </c>
      <c r="K23" s="212">
        <v>0</v>
      </c>
      <c r="L23" s="212">
        <v>0</v>
      </c>
      <c r="M23" s="212">
        <v>1</v>
      </c>
      <c r="N23" s="212">
        <v>0</v>
      </c>
      <c r="O23" s="212">
        <v>1</v>
      </c>
      <c r="P23" s="212">
        <v>0</v>
      </c>
      <c r="Q23" s="217">
        <v>6</v>
      </c>
      <c r="R23" s="216">
        <f t="shared" si="0"/>
        <v>17</v>
      </c>
      <c r="S23" s="390">
        <f t="shared" si="1"/>
        <v>37</v>
      </c>
      <c r="T23" s="403"/>
      <c r="U23" s="365">
        <v>18</v>
      </c>
      <c r="V23" s="358">
        <v>0</v>
      </c>
      <c r="W23" s="359">
        <f t="shared" si="2"/>
        <v>18</v>
      </c>
      <c r="Y23" s="22" t="s">
        <v>23</v>
      </c>
    </row>
    <row r="24" spans="1:25">
      <c r="A24" s="22" t="s">
        <v>24</v>
      </c>
      <c r="B24" s="209" t="s">
        <v>21</v>
      </c>
      <c r="C24" s="216">
        <v>1</v>
      </c>
      <c r="D24" s="212">
        <v>2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7">
        <v>3</v>
      </c>
      <c r="R24" s="216">
        <f t="shared" si="0"/>
        <v>6</v>
      </c>
      <c r="S24" s="390">
        <f t="shared" si="1"/>
        <v>18</v>
      </c>
      <c r="T24" s="403"/>
      <c r="U24" s="365">
        <v>8</v>
      </c>
      <c r="V24" s="358">
        <v>0</v>
      </c>
      <c r="W24" s="359">
        <f t="shared" si="2"/>
        <v>8</v>
      </c>
      <c r="Y24" s="22" t="s">
        <v>24</v>
      </c>
    </row>
    <row r="25" spans="1:25">
      <c r="A25" s="22" t="s">
        <v>25</v>
      </c>
      <c r="B25" s="209" t="s">
        <v>21</v>
      </c>
      <c r="C25" s="216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7">
        <v>1</v>
      </c>
      <c r="R25" s="216">
        <f t="shared" si="0"/>
        <v>1</v>
      </c>
      <c r="S25" s="390">
        <f t="shared" si="1"/>
        <v>17</v>
      </c>
      <c r="T25" s="403"/>
      <c r="U25" s="365">
        <v>6</v>
      </c>
      <c r="V25" s="358">
        <v>0</v>
      </c>
      <c r="W25" s="359">
        <f t="shared" si="2"/>
        <v>6</v>
      </c>
      <c r="Y25" s="22" t="s">
        <v>25</v>
      </c>
    </row>
    <row r="26" spans="1:25">
      <c r="A26" s="22" t="s">
        <v>26</v>
      </c>
      <c r="B26" s="209" t="s">
        <v>48</v>
      </c>
      <c r="C26" s="216">
        <v>0</v>
      </c>
      <c r="D26" s="212">
        <v>4</v>
      </c>
      <c r="E26" s="212">
        <v>1</v>
      </c>
      <c r="F26" s="212">
        <v>0</v>
      </c>
      <c r="G26" s="212">
        <v>1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1</v>
      </c>
      <c r="P26" s="212">
        <v>0</v>
      </c>
      <c r="Q26" s="217">
        <v>3</v>
      </c>
      <c r="R26" s="216">
        <f t="shared" si="0"/>
        <v>10</v>
      </c>
      <c r="S26" s="390">
        <f t="shared" si="1"/>
        <v>26</v>
      </c>
      <c r="T26" s="403"/>
      <c r="U26" s="365">
        <v>12</v>
      </c>
      <c r="V26" s="358">
        <v>0</v>
      </c>
      <c r="W26" s="359">
        <f t="shared" si="2"/>
        <v>12</v>
      </c>
      <c r="Y26" s="22" t="s">
        <v>26</v>
      </c>
    </row>
    <row r="27" spans="1:25">
      <c r="A27" s="22" t="s">
        <v>28</v>
      </c>
      <c r="B27" s="209" t="s">
        <v>27</v>
      </c>
      <c r="C27" s="216">
        <v>0</v>
      </c>
      <c r="D27" s="212">
        <v>2</v>
      </c>
      <c r="E27" s="212">
        <v>4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1</v>
      </c>
      <c r="P27" s="212">
        <v>0</v>
      </c>
      <c r="Q27" s="217">
        <v>3</v>
      </c>
      <c r="R27" s="216">
        <f t="shared" si="0"/>
        <v>10</v>
      </c>
      <c r="S27" s="390">
        <f t="shared" si="1"/>
        <v>32</v>
      </c>
      <c r="T27" s="403"/>
      <c r="U27" s="365">
        <v>14</v>
      </c>
      <c r="V27" s="358">
        <v>0</v>
      </c>
      <c r="W27" s="359">
        <f t="shared" si="2"/>
        <v>14</v>
      </c>
      <c r="Y27" s="22" t="s">
        <v>28</v>
      </c>
    </row>
    <row r="28" spans="1:25">
      <c r="A28" s="22" t="s">
        <v>29</v>
      </c>
      <c r="B28" s="209" t="s">
        <v>27</v>
      </c>
      <c r="C28" s="216">
        <v>0</v>
      </c>
      <c r="D28" s="212">
        <v>3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7">
        <v>1</v>
      </c>
      <c r="R28" s="216">
        <f t="shared" si="0"/>
        <v>4</v>
      </c>
      <c r="S28" s="390">
        <f t="shared" si="1"/>
        <v>29</v>
      </c>
      <c r="T28" s="403"/>
      <c r="U28" s="365">
        <v>11</v>
      </c>
      <c r="V28" s="358">
        <v>0</v>
      </c>
      <c r="W28" s="359">
        <f t="shared" si="2"/>
        <v>11</v>
      </c>
      <c r="Y28" s="22" t="s">
        <v>29</v>
      </c>
    </row>
    <row r="29" spans="1:25">
      <c r="A29" s="22" t="s">
        <v>30</v>
      </c>
      <c r="B29" s="209" t="s">
        <v>27</v>
      </c>
      <c r="C29" s="216">
        <v>2</v>
      </c>
      <c r="D29" s="212">
        <v>1</v>
      </c>
      <c r="E29" s="212">
        <v>4</v>
      </c>
      <c r="F29" s="212">
        <v>0</v>
      </c>
      <c r="G29" s="212">
        <v>0</v>
      </c>
      <c r="H29" s="212">
        <v>0</v>
      </c>
      <c r="I29" s="212">
        <v>0</v>
      </c>
      <c r="J29" s="212">
        <v>3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7">
        <v>5</v>
      </c>
      <c r="R29" s="216">
        <f t="shared" si="0"/>
        <v>15</v>
      </c>
      <c r="S29" s="390">
        <f t="shared" si="1"/>
        <v>30</v>
      </c>
      <c r="T29" s="403"/>
      <c r="U29" s="365">
        <v>15</v>
      </c>
      <c r="V29" s="358">
        <v>0</v>
      </c>
      <c r="W29" s="359">
        <f t="shared" si="2"/>
        <v>15</v>
      </c>
      <c r="Y29" s="22" t="s">
        <v>30</v>
      </c>
    </row>
    <row r="30" spans="1:25">
      <c r="A30" s="22" t="s">
        <v>32</v>
      </c>
      <c r="B30" s="209" t="s">
        <v>31</v>
      </c>
      <c r="C30" s="216">
        <v>1</v>
      </c>
      <c r="D30" s="212">
        <v>3</v>
      </c>
      <c r="E30" s="212">
        <v>0</v>
      </c>
      <c r="F30" s="212">
        <v>1</v>
      </c>
      <c r="G30" s="212">
        <v>1</v>
      </c>
      <c r="H30" s="212">
        <v>0</v>
      </c>
      <c r="I30" s="212">
        <v>1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7">
        <v>3</v>
      </c>
      <c r="R30" s="216">
        <f t="shared" si="0"/>
        <v>10</v>
      </c>
      <c r="S30" s="390">
        <f t="shared" si="1"/>
        <v>38</v>
      </c>
      <c r="T30" s="403"/>
      <c r="U30" s="365">
        <v>16</v>
      </c>
      <c r="V30" s="358">
        <v>0</v>
      </c>
      <c r="W30" s="359">
        <f t="shared" si="2"/>
        <v>16</v>
      </c>
      <c r="Y30" s="22" t="s">
        <v>32</v>
      </c>
    </row>
    <row r="31" spans="1:25">
      <c r="A31" s="22" t="s">
        <v>33</v>
      </c>
      <c r="B31" s="209" t="s">
        <v>31</v>
      </c>
      <c r="C31" s="216">
        <v>1</v>
      </c>
      <c r="D31" s="212">
        <v>3</v>
      </c>
      <c r="E31" s="212">
        <v>2</v>
      </c>
      <c r="F31" s="212">
        <v>1</v>
      </c>
      <c r="G31" s="212">
        <v>1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217">
        <v>2</v>
      </c>
      <c r="R31" s="216">
        <f t="shared" si="0"/>
        <v>10</v>
      </c>
      <c r="S31" s="390">
        <f t="shared" si="1"/>
        <v>23</v>
      </c>
      <c r="T31" s="403"/>
      <c r="U31" s="365">
        <v>11</v>
      </c>
      <c r="V31" s="358">
        <v>0</v>
      </c>
      <c r="W31" s="359">
        <f t="shared" si="2"/>
        <v>11</v>
      </c>
      <c r="Y31" s="22" t="s">
        <v>33</v>
      </c>
    </row>
    <row r="32" spans="1:25">
      <c r="A32" s="22" t="s">
        <v>34</v>
      </c>
      <c r="B32" s="209" t="s">
        <v>31</v>
      </c>
      <c r="C32" s="216">
        <v>1</v>
      </c>
      <c r="D32" s="212">
        <v>3</v>
      </c>
      <c r="E32" s="212">
        <v>5</v>
      </c>
      <c r="F32" s="212">
        <v>0</v>
      </c>
      <c r="G32" s="212">
        <v>0</v>
      </c>
      <c r="H32" s="212">
        <v>0</v>
      </c>
      <c r="I32" s="212">
        <v>0</v>
      </c>
      <c r="J32" s="212">
        <v>3</v>
      </c>
      <c r="K32" s="212">
        <v>0</v>
      </c>
      <c r="L32" s="212">
        <v>0</v>
      </c>
      <c r="M32" s="212">
        <v>0</v>
      </c>
      <c r="N32" s="212">
        <v>1</v>
      </c>
      <c r="O32" s="212">
        <v>0</v>
      </c>
      <c r="P32" s="212">
        <v>1</v>
      </c>
      <c r="Q32" s="217">
        <v>7</v>
      </c>
      <c r="R32" s="216">
        <f t="shared" si="0"/>
        <v>21</v>
      </c>
      <c r="S32" s="390">
        <f t="shared" si="1"/>
        <v>39</v>
      </c>
      <c r="T32" s="403"/>
      <c r="U32" s="365">
        <v>20</v>
      </c>
      <c r="V32" s="358">
        <v>0</v>
      </c>
      <c r="W32" s="359">
        <f t="shared" si="2"/>
        <v>20</v>
      </c>
      <c r="Y32" s="22" t="s">
        <v>34</v>
      </c>
    </row>
    <row r="33" spans="1:25">
      <c r="A33" s="22" t="s">
        <v>35</v>
      </c>
      <c r="B33" s="209" t="s">
        <v>31</v>
      </c>
      <c r="C33" s="216">
        <v>1</v>
      </c>
      <c r="D33" s="212">
        <v>3</v>
      </c>
      <c r="E33" s="212">
        <v>1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7">
        <v>3</v>
      </c>
      <c r="R33" s="216">
        <f t="shared" si="0"/>
        <v>8</v>
      </c>
      <c r="S33" s="390">
        <f t="shared" si="1"/>
        <v>37</v>
      </c>
      <c r="T33" s="403"/>
      <c r="U33" s="365">
        <v>15</v>
      </c>
      <c r="V33" s="358">
        <v>0</v>
      </c>
      <c r="W33" s="359">
        <f t="shared" si="2"/>
        <v>15</v>
      </c>
      <c r="Y33" s="22" t="s">
        <v>35</v>
      </c>
    </row>
    <row r="34" spans="1:25">
      <c r="A34" s="22" t="s">
        <v>36</v>
      </c>
      <c r="B34" s="209" t="s">
        <v>31</v>
      </c>
      <c r="C34" s="216">
        <v>2</v>
      </c>
      <c r="D34" s="212">
        <v>6</v>
      </c>
      <c r="E34" s="212">
        <v>1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7">
        <v>4</v>
      </c>
      <c r="R34" s="216">
        <f t="shared" si="0"/>
        <v>13</v>
      </c>
      <c r="S34" s="390">
        <f t="shared" si="1"/>
        <v>35</v>
      </c>
      <c r="T34" s="403"/>
      <c r="U34" s="365">
        <v>16</v>
      </c>
      <c r="V34" s="358">
        <v>0</v>
      </c>
      <c r="W34" s="359">
        <f t="shared" si="2"/>
        <v>16</v>
      </c>
      <c r="Y34" s="22" t="s">
        <v>36</v>
      </c>
    </row>
    <row r="35" spans="1:25">
      <c r="A35" s="22" t="s">
        <v>38</v>
      </c>
      <c r="B35" s="209" t="s">
        <v>37</v>
      </c>
      <c r="C35" s="216">
        <v>2</v>
      </c>
      <c r="D35" s="212">
        <v>2</v>
      </c>
      <c r="E35" s="212">
        <v>5</v>
      </c>
      <c r="F35" s="212">
        <v>0</v>
      </c>
      <c r="G35" s="212">
        <v>0</v>
      </c>
      <c r="H35" s="212">
        <v>0</v>
      </c>
      <c r="I35" s="212">
        <v>0</v>
      </c>
      <c r="J35" s="212">
        <v>1</v>
      </c>
      <c r="K35" s="212">
        <v>0</v>
      </c>
      <c r="L35" s="212">
        <v>0</v>
      </c>
      <c r="M35" s="212">
        <v>0</v>
      </c>
      <c r="N35" s="212">
        <v>0</v>
      </c>
      <c r="O35" s="212">
        <v>1</v>
      </c>
      <c r="P35" s="212">
        <v>0</v>
      </c>
      <c r="Q35" s="217">
        <v>9</v>
      </c>
      <c r="R35" s="216">
        <f t="shared" si="0"/>
        <v>20</v>
      </c>
      <c r="S35" s="390">
        <f t="shared" si="1"/>
        <v>40</v>
      </c>
      <c r="T35" s="403"/>
      <c r="U35" s="365">
        <v>20</v>
      </c>
      <c r="V35" s="358">
        <v>0</v>
      </c>
      <c r="W35" s="359">
        <f t="shared" si="2"/>
        <v>20</v>
      </c>
      <c r="Y35" s="22" t="s">
        <v>38</v>
      </c>
    </row>
    <row r="36" spans="1:25">
      <c r="A36" s="22" t="s">
        <v>39</v>
      </c>
      <c r="B36" s="209" t="s">
        <v>37</v>
      </c>
      <c r="C36" s="216">
        <v>1</v>
      </c>
      <c r="D36" s="212">
        <v>3</v>
      </c>
      <c r="E36" s="212">
        <v>2</v>
      </c>
      <c r="F36" s="212">
        <v>1</v>
      </c>
      <c r="G36" s="212">
        <v>1</v>
      </c>
      <c r="H36" s="212">
        <v>0</v>
      </c>
      <c r="I36" s="212">
        <v>0</v>
      </c>
      <c r="J36" s="212">
        <v>1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7">
        <v>3</v>
      </c>
      <c r="R36" s="216">
        <f t="shared" si="0"/>
        <v>12</v>
      </c>
      <c r="S36" s="390">
        <f t="shared" si="1"/>
        <v>33</v>
      </c>
      <c r="T36" s="403"/>
      <c r="U36" s="365">
        <v>15</v>
      </c>
      <c r="V36" s="358">
        <v>0</v>
      </c>
      <c r="W36" s="359">
        <f t="shared" si="2"/>
        <v>15</v>
      </c>
      <c r="Y36" s="22" t="s">
        <v>39</v>
      </c>
    </row>
    <row r="37" spans="1:25">
      <c r="A37" s="22" t="s">
        <v>40</v>
      </c>
      <c r="B37" s="209" t="s">
        <v>37</v>
      </c>
      <c r="C37" s="151">
        <v>0</v>
      </c>
      <c r="D37" s="148">
        <v>6</v>
      </c>
      <c r="E37" s="148">
        <v>2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6</v>
      </c>
      <c r="R37" s="216">
        <f t="shared" si="0"/>
        <v>14</v>
      </c>
      <c r="S37" s="390">
        <f t="shared" si="1"/>
        <v>43</v>
      </c>
      <c r="T37" s="404"/>
      <c r="U37" s="365">
        <v>19</v>
      </c>
      <c r="V37" s="358">
        <v>0</v>
      </c>
      <c r="W37" s="359">
        <f t="shared" si="2"/>
        <v>19</v>
      </c>
      <c r="Y37" s="22" t="s">
        <v>40</v>
      </c>
    </row>
    <row r="38" spans="1:25">
      <c r="A38" s="22">
        <v>30</v>
      </c>
      <c r="B38" s="209" t="s">
        <v>37</v>
      </c>
      <c r="C38" s="151">
        <v>1</v>
      </c>
      <c r="D38" s="148">
        <v>6</v>
      </c>
      <c r="E38" s="148">
        <v>2</v>
      </c>
      <c r="F38" s="148">
        <v>0</v>
      </c>
      <c r="G38" s="148">
        <v>1</v>
      </c>
      <c r="H38" s="148">
        <v>0</v>
      </c>
      <c r="I38" s="148">
        <v>1</v>
      </c>
      <c r="J38" s="148">
        <v>1</v>
      </c>
      <c r="K38" s="148">
        <v>0</v>
      </c>
      <c r="L38" s="148">
        <v>1</v>
      </c>
      <c r="M38" s="148">
        <v>0</v>
      </c>
      <c r="N38" s="148">
        <v>1</v>
      </c>
      <c r="O38" s="148">
        <v>0</v>
      </c>
      <c r="P38" s="148">
        <v>2</v>
      </c>
      <c r="Q38" s="149">
        <v>7</v>
      </c>
      <c r="R38" s="216">
        <f t="shared" si="0"/>
        <v>23</v>
      </c>
      <c r="S38" s="390">
        <f t="shared" si="1"/>
        <v>34</v>
      </c>
      <c r="T38" s="404"/>
      <c r="U38" s="365">
        <v>19</v>
      </c>
      <c r="V38" s="358">
        <v>0</v>
      </c>
      <c r="W38" s="359">
        <f t="shared" si="2"/>
        <v>19</v>
      </c>
      <c r="Y38" s="22">
        <v>30</v>
      </c>
    </row>
    <row r="39" spans="1:25">
      <c r="A39" s="22">
        <v>31</v>
      </c>
      <c r="B39" s="209" t="s">
        <v>41</v>
      </c>
      <c r="C39" s="151">
        <v>1</v>
      </c>
      <c r="D39" s="148">
        <v>2</v>
      </c>
      <c r="E39" s="148">
        <v>2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1</v>
      </c>
      <c r="M39" s="148">
        <v>0</v>
      </c>
      <c r="N39" s="148">
        <v>0</v>
      </c>
      <c r="O39" s="148">
        <v>0</v>
      </c>
      <c r="P39" s="148">
        <v>0</v>
      </c>
      <c r="Q39" s="149">
        <v>3</v>
      </c>
      <c r="R39" s="216">
        <f t="shared" si="0"/>
        <v>9</v>
      </c>
      <c r="S39" s="390">
        <f t="shared" si="1"/>
        <v>27</v>
      </c>
      <c r="T39" s="404"/>
      <c r="U39" s="365">
        <v>12</v>
      </c>
      <c r="V39" s="358">
        <v>0</v>
      </c>
      <c r="W39" s="359">
        <f t="shared" si="2"/>
        <v>12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1</v>
      </c>
      <c r="D40" s="150">
        <v>4</v>
      </c>
      <c r="E40" s="150">
        <v>3</v>
      </c>
      <c r="F40" s="150">
        <v>0</v>
      </c>
      <c r="G40" s="150">
        <v>1</v>
      </c>
      <c r="H40" s="150">
        <v>0</v>
      </c>
      <c r="I40" s="150">
        <v>0</v>
      </c>
      <c r="J40" s="150">
        <v>1</v>
      </c>
      <c r="K40" s="150">
        <v>0</v>
      </c>
      <c r="L40" s="150">
        <v>0</v>
      </c>
      <c r="M40" s="150">
        <v>0</v>
      </c>
      <c r="N40" s="150">
        <v>0</v>
      </c>
      <c r="O40" s="150">
        <v>1</v>
      </c>
      <c r="P40" s="150">
        <v>0</v>
      </c>
      <c r="Q40" s="153">
        <v>8</v>
      </c>
      <c r="R40" s="391">
        <f>SUM(C40:Q40)</f>
        <v>19</v>
      </c>
      <c r="S40" s="392">
        <f t="shared" si="1"/>
        <v>8</v>
      </c>
      <c r="T40" s="404"/>
      <c r="U40" s="366">
        <v>9</v>
      </c>
      <c r="V40" s="361">
        <v>0</v>
      </c>
      <c r="W40" s="362">
        <f>U40+V40</f>
        <v>9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31</v>
      </c>
      <c r="D42" s="53">
        <f t="shared" si="3"/>
        <v>93</v>
      </c>
      <c r="E42" s="53">
        <f t="shared" si="3"/>
        <v>61</v>
      </c>
      <c r="F42" s="53">
        <f t="shared" si="3"/>
        <v>4</v>
      </c>
      <c r="G42" s="53">
        <f t="shared" si="3"/>
        <v>8</v>
      </c>
      <c r="H42" s="53">
        <f t="shared" si="3"/>
        <v>2</v>
      </c>
      <c r="I42" s="53">
        <f t="shared" si="3"/>
        <v>4</v>
      </c>
      <c r="J42" s="53">
        <f t="shared" si="3"/>
        <v>22</v>
      </c>
      <c r="K42" s="53">
        <f t="shared" si="3"/>
        <v>0</v>
      </c>
      <c r="L42" s="53">
        <f t="shared" si="3"/>
        <v>2</v>
      </c>
      <c r="M42" s="53">
        <f t="shared" si="3"/>
        <v>1</v>
      </c>
      <c r="N42" s="53">
        <f t="shared" si="3"/>
        <v>42</v>
      </c>
      <c r="O42" s="53">
        <f t="shared" si="3"/>
        <v>6</v>
      </c>
      <c r="P42" s="53">
        <f t="shared" si="3"/>
        <v>45</v>
      </c>
      <c r="Q42" s="227">
        <f t="shared" si="3"/>
        <v>134</v>
      </c>
      <c r="R42" s="399"/>
      <c r="S42" s="400"/>
      <c r="T42" s="397"/>
      <c r="U42" s="229">
        <f t="shared" si="3"/>
        <v>484</v>
      </c>
      <c r="V42" s="230">
        <f t="shared" si="3"/>
        <v>0</v>
      </c>
      <c r="W42" s="231">
        <f t="shared" si="3"/>
        <v>484</v>
      </c>
    </row>
    <row r="43" spans="1:25" ht="13.5" thickBot="1">
      <c r="A43" s="157" t="s">
        <v>43</v>
      </c>
      <c r="B43" s="156"/>
      <c r="C43" s="154">
        <f t="shared" ref="C43:Q43" si="4">C42/$W$42</f>
        <v>6.4049586776859499E-2</v>
      </c>
      <c r="D43" s="155">
        <f t="shared" si="4"/>
        <v>0.19214876033057851</v>
      </c>
      <c r="E43" s="155">
        <f t="shared" si="4"/>
        <v>0.12603305785123967</v>
      </c>
      <c r="F43" s="155">
        <f t="shared" si="4"/>
        <v>8.2644628099173556E-3</v>
      </c>
      <c r="G43" s="155">
        <f t="shared" si="4"/>
        <v>1.6528925619834711E-2</v>
      </c>
      <c r="H43" s="155">
        <f t="shared" si="4"/>
        <v>4.1322314049586778E-3</v>
      </c>
      <c r="I43" s="155">
        <f t="shared" si="4"/>
        <v>8.2644628099173556E-3</v>
      </c>
      <c r="J43" s="155">
        <f t="shared" si="4"/>
        <v>4.5454545454545456E-2</v>
      </c>
      <c r="K43" s="155">
        <f t="shared" si="4"/>
        <v>0</v>
      </c>
      <c r="L43" s="155">
        <f t="shared" si="4"/>
        <v>4.1322314049586778E-3</v>
      </c>
      <c r="M43" s="155">
        <f t="shared" si="4"/>
        <v>2.0661157024793389E-3</v>
      </c>
      <c r="N43" s="155">
        <f t="shared" si="4"/>
        <v>8.6776859504132234E-2</v>
      </c>
      <c r="O43" s="155">
        <f t="shared" si="4"/>
        <v>1.2396694214876033E-2</v>
      </c>
      <c r="P43" s="155">
        <f t="shared" si="4"/>
        <v>9.2975206611570244E-2</v>
      </c>
      <c r="Q43" s="228">
        <f t="shared" si="4"/>
        <v>0.27685950413223143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9" priority="1" stopIfTrue="1" operator="greaterThanOrEqual">
      <formula>0</formula>
    </cfRule>
    <cfRule type="cellIs" dxfId="8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52"/>
  <sheetViews>
    <sheetView zoomScale="140" zoomScaleNormal="140" workbookViewId="0">
      <pane xSplit="1" topLeftCell="B1" activePane="topRight" state="frozen"/>
      <selection pane="topRight" activeCell="C42" sqref="C42:O42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259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72" t="s">
        <v>260</v>
      </c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4"/>
      <c r="R7" s="226"/>
      <c r="S7" s="226"/>
      <c r="T7" s="226"/>
    </row>
    <row r="8" spans="1:25" ht="123.75" thickBot="1">
      <c r="A8" s="58" t="s">
        <v>1</v>
      </c>
      <c r="B8" s="159" t="s">
        <v>50</v>
      </c>
      <c r="C8" s="215" t="s">
        <v>66</v>
      </c>
      <c r="D8" s="215" t="s">
        <v>78</v>
      </c>
      <c r="E8" s="215" t="s">
        <v>90</v>
      </c>
      <c r="F8" s="215" t="s">
        <v>102</v>
      </c>
      <c r="G8" s="215" t="s">
        <v>114</v>
      </c>
      <c r="H8" s="215" t="s">
        <v>125</v>
      </c>
      <c r="I8" s="215" t="s">
        <v>137</v>
      </c>
      <c r="J8" s="215" t="s">
        <v>149</v>
      </c>
      <c r="K8" s="215" t="s">
        <v>161</v>
      </c>
      <c r="L8" s="215" t="s">
        <v>173</v>
      </c>
      <c r="M8" s="215" t="s">
        <v>179</v>
      </c>
      <c r="N8" s="215" t="s">
        <v>191</v>
      </c>
      <c r="O8" s="215" t="s">
        <v>203</v>
      </c>
      <c r="P8" s="215" t="s">
        <v>215</v>
      </c>
      <c r="Q8" s="215" t="s">
        <v>227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1</v>
      </c>
      <c r="D9" s="212">
        <v>0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7">
        <v>0</v>
      </c>
      <c r="R9" s="216">
        <f>SUM(C9:Q9)</f>
        <v>1</v>
      </c>
      <c r="S9" s="390">
        <f>3*U9-R9</f>
        <v>11</v>
      </c>
      <c r="T9" s="403"/>
      <c r="U9" s="365">
        <v>4</v>
      </c>
      <c r="V9" s="358">
        <v>0</v>
      </c>
      <c r="W9" s="359">
        <f>U9+V9</f>
        <v>4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2</v>
      </c>
      <c r="D10" s="212">
        <v>1</v>
      </c>
      <c r="E10" s="212">
        <v>1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7">
        <v>0</v>
      </c>
      <c r="R10" s="216">
        <f t="shared" ref="R10:R39" si="0">SUM(C10:Q10)</f>
        <v>4</v>
      </c>
      <c r="S10" s="390">
        <f t="shared" ref="S10:S40" si="1">3*U10-R10</f>
        <v>17</v>
      </c>
      <c r="T10" s="403"/>
      <c r="U10" s="365">
        <v>7</v>
      </c>
      <c r="V10" s="358">
        <v>0</v>
      </c>
      <c r="W10" s="359">
        <f t="shared" ref="W10:W39" si="2">U10+V10</f>
        <v>7</v>
      </c>
      <c r="Y10" s="22">
        <v>2</v>
      </c>
    </row>
    <row r="11" spans="1:25">
      <c r="A11" s="22">
        <v>3</v>
      </c>
      <c r="B11" s="209" t="s">
        <v>15</v>
      </c>
      <c r="C11" s="216">
        <v>1</v>
      </c>
      <c r="D11" s="212">
        <v>1</v>
      </c>
      <c r="E11" s="212">
        <v>2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4</v>
      </c>
      <c r="S11" s="390">
        <f t="shared" si="1"/>
        <v>5</v>
      </c>
      <c r="T11" s="403"/>
      <c r="U11" s="365">
        <v>3</v>
      </c>
      <c r="V11" s="358">
        <v>0</v>
      </c>
      <c r="W11" s="359">
        <f t="shared" si="2"/>
        <v>3</v>
      </c>
      <c r="Y11" s="22">
        <v>3</v>
      </c>
    </row>
    <row r="12" spans="1:25">
      <c r="A12" s="22">
        <v>4</v>
      </c>
      <c r="B12" s="209" t="s">
        <v>15</v>
      </c>
      <c r="C12" s="216">
        <v>1</v>
      </c>
      <c r="D12" s="212">
        <v>1</v>
      </c>
      <c r="E12" s="212">
        <v>1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7">
        <v>0</v>
      </c>
      <c r="R12" s="216">
        <f t="shared" si="0"/>
        <v>3</v>
      </c>
      <c r="S12" s="390">
        <f t="shared" si="1"/>
        <v>9</v>
      </c>
      <c r="T12" s="403"/>
      <c r="U12" s="365">
        <v>4</v>
      </c>
      <c r="V12" s="358">
        <v>0</v>
      </c>
      <c r="W12" s="359">
        <f t="shared" si="2"/>
        <v>4</v>
      </c>
      <c r="Y12" s="22">
        <v>4</v>
      </c>
    </row>
    <row r="13" spans="1:25">
      <c r="A13" s="22">
        <v>5</v>
      </c>
      <c r="B13" s="209" t="s">
        <v>15</v>
      </c>
      <c r="C13" s="216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1</v>
      </c>
      <c r="O13" s="212">
        <v>0</v>
      </c>
      <c r="P13" s="212">
        <v>0</v>
      </c>
      <c r="Q13" s="217">
        <v>0</v>
      </c>
      <c r="R13" s="216">
        <f t="shared" si="0"/>
        <v>1</v>
      </c>
      <c r="S13" s="390">
        <f t="shared" si="1"/>
        <v>2</v>
      </c>
      <c r="T13" s="403"/>
      <c r="U13" s="365">
        <v>1</v>
      </c>
      <c r="V13" s="358">
        <v>0</v>
      </c>
      <c r="W13" s="359">
        <f t="shared" si="2"/>
        <v>1</v>
      </c>
      <c r="Y13" s="22">
        <v>5</v>
      </c>
    </row>
    <row r="14" spans="1:25">
      <c r="A14" s="22">
        <v>6</v>
      </c>
      <c r="B14" s="209" t="s">
        <v>15</v>
      </c>
      <c r="C14" s="216">
        <v>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0</v>
      </c>
      <c r="S14" s="390">
        <f t="shared" si="1"/>
        <v>0</v>
      </c>
      <c r="T14" s="403"/>
      <c r="U14" s="365">
        <v>0</v>
      </c>
      <c r="V14" s="358">
        <v>0</v>
      </c>
      <c r="W14" s="359">
        <f t="shared" si="2"/>
        <v>0</v>
      </c>
      <c r="Y14" s="22">
        <v>6</v>
      </c>
    </row>
    <row r="15" spans="1:25">
      <c r="A15" s="22">
        <v>7</v>
      </c>
      <c r="B15" s="209" t="s">
        <v>15</v>
      </c>
      <c r="C15" s="216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0</v>
      </c>
      <c r="S15" s="390">
        <f t="shared" si="1"/>
        <v>6</v>
      </c>
      <c r="T15" s="403"/>
      <c r="U15" s="365">
        <v>2</v>
      </c>
      <c r="V15" s="358">
        <v>0</v>
      </c>
      <c r="W15" s="359">
        <f t="shared" si="2"/>
        <v>2</v>
      </c>
      <c r="Y15" s="22">
        <v>7</v>
      </c>
    </row>
    <row r="16" spans="1:25">
      <c r="A16" s="22">
        <v>8</v>
      </c>
      <c r="B16" s="209" t="s">
        <v>47</v>
      </c>
      <c r="C16" s="216">
        <v>1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1</v>
      </c>
      <c r="S16" s="390">
        <f t="shared" si="1"/>
        <v>8</v>
      </c>
      <c r="T16" s="403"/>
      <c r="U16" s="365">
        <v>3</v>
      </c>
      <c r="V16" s="358">
        <v>0</v>
      </c>
      <c r="W16" s="359">
        <f t="shared" si="2"/>
        <v>3</v>
      </c>
      <c r="Y16" s="22">
        <v>8</v>
      </c>
    </row>
    <row r="17" spans="1:25">
      <c r="A17" s="22">
        <v>9</v>
      </c>
      <c r="B17" s="209" t="s">
        <v>16</v>
      </c>
      <c r="C17" s="216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7">
        <v>0</v>
      </c>
      <c r="R17" s="216">
        <f t="shared" si="0"/>
        <v>0</v>
      </c>
      <c r="S17" s="390">
        <f t="shared" si="1"/>
        <v>0</v>
      </c>
      <c r="T17" s="403"/>
      <c r="U17" s="365">
        <v>0</v>
      </c>
      <c r="V17" s="358">
        <v>0</v>
      </c>
      <c r="W17" s="359">
        <f t="shared" si="2"/>
        <v>0</v>
      </c>
      <c r="Y17" s="22">
        <v>9</v>
      </c>
    </row>
    <row r="18" spans="1:25">
      <c r="A18" s="22" t="s">
        <v>17</v>
      </c>
      <c r="B18" s="209" t="s">
        <v>16</v>
      </c>
      <c r="C18" s="216">
        <v>1</v>
      </c>
      <c r="D18" s="212">
        <v>1</v>
      </c>
      <c r="E18" s="212">
        <v>1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17">
        <v>0</v>
      </c>
      <c r="R18" s="216">
        <f t="shared" si="0"/>
        <v>3</v>
      </c>
      <c r="S18" s="390">
        <f t="shared" si="1"/>
        <v>6</v>
      </c>
      <c r="T18" s="403"/>
      <c r="U18" s="365">
        <v>3</v>
      </c>
      <c r="V18" s="358">
        <v>0</v>
      </c>
      <c r="W18" s="359">
        <f t="shared" si="2"/>
        <v>3</v>
      </c>
      <c r="Y18" s="22" t="s">
        <v>17</v>
      </c>
    </row>
    <row r="19" spans="1:25">
      <c r="A19" s="22" t="s">
        <v>18</v>
      </c>
      <c r="B19" s="209" t="s">
        <v>16</v>
      </c>
      <c r="C19" s="216">
        <v>2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0</v>
      </c>
      <c r="R19" s="216">
        <f t="shared" si="0"/>
        <v>2</v>
      </c>
      <c r="S19" s="390">
        <f t="shared" si="1"/>
        <v>7</v>
      </c>
      <c r="T19" s="403"/>
      <c r="U19" s="365">
        <v>3</v>
      </c>
      <c r="V19" s="358">
        <v>0</v>
      </c>
      <c r="W19" s="359">
        <f t="shared" si="2"/>
        <v>3</v>
      </c>
      <c r="Y19" s="22" t="s">
        <v>18</v>
      </c>
    </row>
    <row r="20" spans="1:25">
      <c r="A20" s="22" t="s">
        <v>19</v>
      </c>
      <c r="B20" s="209" t="s">
        <v>21</v>
      </c>
      <c r="C20" s="216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7">
        <v>0</v>
      </c>
      <c r="R20" s="216">
        <f t="shared" si="0"/>
        <v>0</v>
      </c>
      <c r="S20" s="390">
        <f t="shared" si="1"/>
        <v>6</v>
      </c>
      <c r="T20" s="403"/>
      <c r="U20" s="365">
        <v>2</v>
      </c>
      <c r="V20" s="358">
        <v>0</v>
      </c>
      <c r="W20" s="359">
        <f t="shared" si="2"/>
        <v>2</v>
      </c>
      <c r="Y20" s="22" t="s">
        <v>19</v>
      </c>
    </row>
    <row r="21" spans="1:25">
      <c r="A21" s="22" t="s">
        <v>20</v>
      </c>
      <c r="B21" s="209" t="s">
        <v>21</v>
      </c>
      <c r="C21" s="216">
        <v>0</v>
      </c>
      <c r="D21" s="212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7">
        <v>0</v>
      </c>
      <c r="R21" s="216">
        <f t="shared" si="0"/>
        <v>0</v>
      </c>
      <c r="S21" s="390">
        <f t="shared" si="1"/>
        <v>0</v>
      </c>
      <c r="T21" s="403"/>
      <c r="U21" s="365">
        <v>0</v>
      </c>
      <c r="V21" s="358">
        <v>0</v>
      </c>
      <c r="W21" s="359">
        <f t="shared" si="2"/>
        <v>0</v>
      </c>
      <c r="Y21" s="22" t="s">
        <v>20</v>
      </c>
    </row>
    <row r="22" spans="1:25">
      <c r="A22" s="22" t="s">
        <v>22</v>
      </c>
      <c r="B22" s="209" t="s">
        <v>21</v>
      </c>
      <c r="C22" s="216">
        <v>1</v>
      </c>
      <c r="D22" s="212">
        <v>0</v>
      </c>
      <c r="E22" s="212">
        <v>1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7">
        <v>0</v>
      </c>
      <c r="R22" s="216">
        <f t="shared" si="0"/>
        <v>2</v>
      </c>
      <c r="S22" s="390">
        <f t="shared" si="1"/>
        <v>10</v>
      </c>
      <c r="T22" s="403"/>
      <c r="U22" s="365">
        <v>4</v>
      </c>
      <c r="V22" s="358">
        <v>0</v>
      </c>
      <c r="W22" s="359">
        <f t="shared" si="2"/>
        <v>4</v>
      </c>
      <c r="Y22" s="22" t="s">
        <v>22</v>
      </c>
    </row>
    <row r="23" spans="1:25">
      <c r="A23" s="22" t="s">
        <v>23</v>
      </c>
      <c r="B23" s="209" t="s">
        <v>21</v>
      </c>
      <c r="C23" s="216">
        <v>2</v>
      </c>
      <c r="D23" s="212">
        <v>1</v>
      </c>
      <c r="E23" s="212">
        <v>2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5</v>
      </c>
      <c r="S23" s="390">
        <f t="shared" si="1"/>
        <v>10</v>
      </c>
      <c r="T23" s="403"/>
      <c r="U23" s="365">
        <v>5</v>
      </c>
      <c r="V23" s="358">
        <v>0</v>
      </c>
      <c r="W23" s="359">
        <f t="shared" si="2"/>
        <v>5</v>
      </c>
      <c r="Y23" s="22" t="s">
        <v>23</v>
      </c>
    </row>
    <row r="24" spans="1:25">
      <c r="A24" s="22" t="s">
        <v>24</v>
      </c>
      <c r="B24" s="209" t="s">
        <v>21</v>
      </c>
      <c r="C24" s="216">
        <v>1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7">
        <v>0</v>
      </c>
      <c r="R24" s="216">
        <f t="shared" si="0"/>
        <v>1</v>
      </c>
      <c r="S24" s="390">
        <f t="shared" si="1"/>
        <v>5</v>
      </c>
      <c r="T24" s="403"/>
      <c r="U24" s="365">
        <v>2</v>
      </c>
      <c r="V24" s="358">
        <v>0</v>
      </c>
      <c r="W24" s="359">
        <f t="shared" si="2"/>
        <v>2</v>
      </c>
      <c r="Y24" s="22" t="s">
        <v>24</v>
      </c>
    </row>
    <row r="25" spans="1:25">
      <c r="A25" s="22" t="s">
        <v>25</v>
      </c>
      <c r="B25" s="209" t="s">
        <v>21</v>
      </c>
      <c r="C25" s="216">
        <v>1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7">
        <v>0</v>
      </c>
      <c r="R25" s="216">
        <f t="shared" si="0"/>
        <v>1</v>
      </c>
      <c r="S25" s="390">
        <f t="shared" si="1"/>
        <v>2</v>
      </c>
      <c r="T25" s="403"/>
      <c r="U25" s="365">
        <v>1</v>
      </c>
      <c r="V25" s="358">
        <v>0</v>
      </c>
      <c r="W25" s="359">
        <f t="shared" si="2"/>
        <v>1</v>
      </c>
      <c r="Y25" s="22" t="s">
        <v>25</v>
      </c>
    </row>
    <row r="26" spans="1:25">
      <c r="A26" s="22" t="s">
        <v>26</v>
      </c>
      <c r="B26" s="209" t="s">
        <v>48</v>
      </c>
      <c r="C26" s="216">
        <v>3</v>
      </c>
      <c r="D26" s="212">
        <v>0</v>
      </c>
      <c r="E26" s="212">
        <v>1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1</v>
      </c>
      <c r="P26" s="212">
        <v>0</v>
      </c>
      <c r="Q26" s="217">
        <v>0</v>
      </c>
      <c r="R26" s="216">
        <f t="shared" si="0"/>
        <v>5</v>
      </c>
      <c r="S26" s="390">
        <f t="shared" si="1"/>
        <v>4</v>
      </c>
      <c r="T26" s="403"/>
      <c r="U26" s="365">
        <v>3</v>
      </c>
      <c r="V26" s="358">
        <v>0</v>
      </c>
      <c r="W26" s="359">
        <f t="shared" si="2"/>
        <v>3</v>
      </c>
      <c r="Y26" s="22" t="s">
        <v>26</v>
      </c>
    </row>
    <row r="27" spans="1:25">
      <c r="A27" s="22" t="s">
        <v>28</v>
      </c>
      <c r="B27" s="209" t="s">
        <v>27</v>
      </c>
      <c r="C27" s="216">
        <v>1</v>
      </c>
      <c r="D27" s="212">
        <v>0</v>
      </c>
      <c r="E27" s="212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1</v>
      </c>
      <c r="S27" s="390">
        <f t="shared" si="1"/>
        <v>11</v>
      </c>
      <c r="T27" s="403"/>
      <c r="U27" s="365">
        <v>4</v>
      </c>
      <c r="V27" s="358">
        <v>0</v>
      </c>
      <c r="W27" s="359">
        <f t="shared" si="2"/>
        <v>4</v>
      </c>
      <c r="Y27" s="22" t="s">
        <v>28</v>
      </c>
    </row>
    <row r="28" spans="1:25">
      <c r="A28" s="22" t="s">
        <v>29</v>
      </c>
      <c r="B28" s="209" t="s">
        <v>27</v>
      </c>
      <c r="C28" s="216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7">
        <v>0</v>
      </c>
      <c r="R28" s="216">
        <f t="shared" si="0"/>
        <v>0</v>
      </c>
      <c r="S28" s="390">
        <f t="shared" si="1"/>
        <v>12</v>
      </c>
      <c r="T28" s="403"/>
      <c r="U28" s="365">
        <v>4</v>
      </c>
      <c r="V28" s="358">
        <v>0</v>
      </c>
      <c r="W28" s="359">
        <f t="shared" si="2"/>
        <v>4</v>
      </c>
      <c r="Y28" s="22" t="s">
        <v>29</v>
      </c>
    </row>
    <row r="29" spans="1:25">
      <c r="A29" s="22" t="s">
        <v>30</v>
      </c>
      <c r="B29" s="209" t="s">
        <v>27</v>
      </c>
      <c r="C29" s="216">
        <v>2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7">
        <v>0</v>
      </c>
      <c r="R29" s="216">
        <f t="shared" si="0"/>
        <v>2</v>
      </c>
      <c r="S29" s="390">
        <f t="shared" si="1"/>
        <v>13</v>
      </c>
      <c r="T29" s="403"/>
      <c r="U29" s="365">
        <v>5</v>
      </c>
      <c r="V29" s="358">
        <v>0</v>
      </c>
      <c r="W29" s="359">
        <f t="shared" si="2"/>
        <v>5</v>
      </c>
      <c r="Y29" s="22" t="s">
        <v>30</v>
      </c>
    </row>
    <row r="30" spans="1:25">
      <c r="A30" s="22" t="s">
        <v>32</v>
      </c>
      <c r="B30" s="209" t="s">
        <v>31</v>
      </c>
      <c r="C30" s="216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7">
        <v>0</v>
      </c>
      <c r="R30" s="216">
        <f t="shared" si="0"/>
        <v>0</v>
      </c>
      <c r="S30" s="390">
        <f t="shared" si="1"/>
        <v>3</v>
      </c>
      <c r="T30" s="403"/>
      <c r="U30" s="365">
        <v>1</v>
      </c>
      <c r="V30" s="358">
        <v>0</v>
      </c>
      <c r="W30" s="359">
        <f t="shared" si="2"/>
        <v>1</v>
      </c>
      <c r="Y30" s="22" t="s">
        <v>32</v>
      </c>
    </row>
    <row r="31" spans="1:25">
      <c r="A31" s="22" t="s">
        <v>33</v>
      </c>
      <c r="B31" s="209" t="s">
        <v>31</v>
      </c>
      <c r="C31" s="216">
        <v>0</v>
      </c>
      <c r="D31" s="212">
        <v>0</v>
      </c>
      <c r="E31" s="212">
        <v>1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217">
        <v>0</v>
      </c>
      <c r="R31" s="216">
        <f t="shared" si="0"/>
        <v>1</v>
      </c>
      <c r="S31" s="390">
        <f t="shared" si="1"/>
        <v>8</v>
      </c>
      <c r="T31" s="403"/>
      <c r="U31" s="365">
        <v>3</v>
      </c>
      <c r="V31" s="358">
        <v>0</v>
      </c>
      <c r="W31" s="359">
        <f t="shared" si="2"/>
        <v>3</v>
      </c>
      <c r="Y31" s="22" t="s">
        <v>33</v>
      </c>
    </row>
    <row r="32" spans="1:25">
      <c r="A32" s="22" t="s">
        <v>34</v>
      </c>
      <c r="B32" s="209" t="s">
        <v>31</v>
      </c>
      <c r="C32" s="216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7">
        <v>0</v>
      </c>
      <c r="R32" s="216">
        <f t="shared" si="0"/>
        <v>0</v>
      </c>
      <c r="S32" s="390">
        <f t="shared" si="1"/>
        <v>9</v>
      </c>
      <c r="T32" s="403"/>
      <c r="U32" s="365">
        <v>3</v>
      </c>
      <c r="V32" s="358">
        <v>0</v>
      </c>
      <c r="W32" s="359">
        <f t="shared" si="2"/>
        <v>3</v>
      </c>
      <c r="Y32" s="22" t="s">
        <v>34</v>
      </c>
    </row>
    <row r="33" spans="1:25">
      <c r="A33" s="22" t="s">
        <v>35</v>
      </c>
      <c r="B33" s="209" t="s">
        <v>31</v>
      </c>
      <c r="C33" s="216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7">
        <v>0</v>
      </c>
      <c r="R33" s="216">
        <f t="shared" si="0"/>
        <v>0</v>
      </c>
      <c r="S33" s="390">
        <f t="shared" si="1"/>
        <v>3</v>
      </c>
      <c r="T33" s="403"/>
      <c r="U33" s="365">
        <v>1</v>
      </c>
      <c r="V33" s="358">
        <v>0</v>
      </c>
      <c r="W33" s="359">
        <f t="shared" si="2"/>
        <v>1</v>
      </c>
      <c r="Y33" s="22" t="s">
        <v>35</v>
      </c>
    </row>
    <row r="34" spans="1:25">
      <c r="A34" s="22" t="s">
        <v>36</v>
      </c>
      <c r="B34" s="209" t="s">
        <v>31</v>
      </c>
      <c r="C34" s="216">
        <v>0</v>
      </c>
      <c r="D34" s="212">
        <v>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7">
        <v>0</v>
      </c>
      <c r="R34" s="216">
        <f t="shared" si="0"/>
        <v>0</v>
      </c>
      <c r="S34" s="390">
        <f t="shared" si="1"/>
        <v>0</v>
      </c>
      <c r="T34" s="403"/>
      <c r="U34" s="365">
        <v>0</v>
      </c>
      <c r="V34" s="358">
        <v>0</v>
      </c>
      <c r="W34" s="359">
        <f t="shared" si="2"/>
        <v>0</v>
      </c>
      <c r="Y34" s="22" t="s">
        <v>36</v>
      </c>
    </row>
    <row r="35" spans="1:25">
      <c r="A35" s="22" t="s">
        <v>38</v>
      </c>
      <c r="B35" s="209" t="s">
        <v>37</v>
      </c>
      <c r="C35" s="216">
        <v>2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2</v>
      </c>
      <c r="S35" s="390">
        <f t="shared" si="1"/>
        <v>10</v>
      </c>
      <c r="T35" s="403"/>
      <c r="U35" s="365">
        <v>4</v>
      </c>
      <c r="V35" s="358">
        <v>0</v>
      </c>
      <c r="W35" s="359">
        <f t="shared" si="2"/>
        <v>4</v>
      </c>
      <c r="Y35" s="22" t="s">
        <v>38</v>
      </c>
    </row>
    <row r="36" spans="1:25">
      <c r="A36" s="22" t="s">
        <v>39</v>
      </c>
      <c r="B36" s="209" t="s">
        <v>37</v>
      </c>
      <c r="C36" s="216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7">
        <v>0</v>
      </c>
      <c r="R36" s="216">
        <f t="shared" si="0"/>
        <v>0</v>
      </c>
      <c r="S36" s="390">
        <f t="shared" si="1"/>
        <v>12</v>
      </c>
      <c r="T36" s="403"/>
      <c r="U36" s="365">
        <v>4</v>
      </c>
      <c r="V36" s="358">
        <v>0</v>
      </c>
      <c r="W36" s="359">
        <f t="shared" si="2"/>
        <v>4</v>
      </c>
      <c r="Y36" s="22" t="s">
        <v>39</v>
      </c>
    </row>
    <row r="37" spans="1:25">
      <c r="A37" s="22" t="s">
        <v>40</v>
      </c>
      <c r="B37" s="209" t="s">
        <v>37</v>
      </c>
      <c r="C37" s="151">
        <v>1</v>
      </c>
      <c r="D37" s="148">
        <v>0</v>
      </c>
      <c r="E37" s="148">
        <v>1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2</v>
      </c>
      <c r="S37" s="390">
        <f t="shared" si="1"/>
        <v>7</v>
      </c>
      <c r="T37" s="404"/>
      <c r="U37" s="365">
        <v>3</v>
      </c>
      <c r="V37" s="358">
        <v>0</v>
      </c>
      <c r="W37" s="359">
        <f t="shared" si="2"/>
        <v>3</v>
      </c>
      <c r="Y37" s="22" t="s">
        <v>40</v>
      </c>
    </row>
    <row r="38" spans="1:25">
      <c r="A38" s="22">
        <v>30</v>
      </c>
      <c r="B38" s="209" t="s">
        <v>37</v>
      </c>
      <c r="C38" s="151">
        <v>2</v>
      </c>
      <c r="D38" s="148">
        <v>0</v>
      </c>
      <c r="E38" s="148">
        <v>1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9">
        <v>0</v>
      </c>
      <c r="R38" s="216">
        <f t="shared" si="0"/>
        <v>3</v>
      </c>
      <c r="S38" s="390">
        <f t="shared" si="1"/>
        <v>6</v>
      </c>
      <c r="T38" s="404"/>
      <c r="U38" s="365">
        <v>3</v>
      </c>
      <c r="V38" s="358">
        <v>0</v>
      </c>
      <c r="W38" s="359">
        <f t="shared" si="2"/>
        <v>3</v>
      </c>
      <c r="Y38" s="22">
        <v>30</v>
      </c>
    </row>
    <row r="39" spans="1:25">
      <c r="A39" s="22">
        <v>31</v>
      </c>
      <c r="B39" s="209" t="s">
        <v>41</v>
      </c>
      <c r="C39" s="151">
        <v>0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9">
        <v>0</v>
      </c>
      <c r="R39" s="216">
        <f t="shared" si="0"/>
        <v>0</v>
      </c>
      <c r="S39" s="390">
        <f t="shared" si="1"/>
        <v>0</v>
      </c>
      <c r="T39" s="404"/>
      <c r="U39" s="365">
        <v>0</v>
      </c>
      <c r="V39" s="358">
        <v>0</v>
      </c>
      <c r="W39" s="359">
        <f t="shared" si="2"/>
        <v>0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3">
        <v>0</v>
      </c>
      <c r="R40" s="391">
        <f>SUM(C40:Q40)</f>
        <v>0</v>
      </c>
      <c r="S40" s="392">
        <f t="shared" si="1"/>
        <v>6</v>
      </c>
      <c r="T40" s="404"/>
      <c r="U40" s="366">
        <v>2</v>
      </c>
      <c r="V40" s="361">
        <v>0</v>
      </c>
      <c r="W40" s="362">
        <f>U40+V40</f>
        <v>2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v>25</v>
      </c>
      <c r="D42" s="53">
        <f t="shared" ref="C42:W42" si="3">SUM(D9:D40)</f>
        <v>5</v>
      </c>
      <c r="E42" s="53">
        <f t="shared" si="3"/>
        <v>12</v>
      </c>
      <c r="F42" s="53">
        <f t="shared" si="3"/>
        <v>0</v>
      </c>
      <c r="G42" s="53">
        <f t="shared" si="3"/>
        <v>0</v>
      </c>
      <c r="H42" s="53">
        <f t="shared" si="3"/>
        <v>0</v>
      </c>
      <c r="I42" s="53">
        <f t="shared" si="3"/>
        <v>0</v>
      </c>
      <c r="J42" s="53">
        <f t="shared" si="3"/>
        <v>0</v>
      </c>
      <c r="K42" s="53">
        <f t="shared" si="3"/>
        <v>0</v>
      </c>
      <c r="L42" s="53">
        <f t="shared" si="3"/>
        <v>0</v>
      </c>
      <c r="M42" s="53">
        <f t="shared" si="3"/>
        <v>0</v>
      </c>
      <c r="N42" s="53">
        <f t="shared" si="3"/>
        <v>1</v>
      </c>
      <c r="O42" s="53">
        <f t="shared" si="3"/>
        <v>1</v>
      </c>
      <c r="P42" s="53">
        <f t="shared" si="3"/>
        <v>0</v>
      </c>
      <c r="Q42" s="227">
        <f t="shared" si="3"/>
        <v>0</v>
      </c>
      <c r="R42" s="399"/>
      <c r="S42" s="400"/>
      <c r="T42" s="397"/>
      <c r="U42" s="229">
        <f t="shared" si="3"/>
        <v>84</v>
      </c>
      <c r="V42" s="230">
        <f t="shared" si="3"/>
        <v>0</v>
      </c>
      <c r="W42" s="231">
        <f t="shared" si="3"/>
        <v>84</v>
      </c>
    </row>
    <row r="43" spans="1:25" ht="13.5" thickBot="1">
      <c r="A43" s="157" t="s">
        <v>43</v>
      </c>
      <c r="B43" s="156"/>
      <c r="C43" s="154">
        <f t="shared" ref="C43:Q43" si="4">C42/$W$42</f>
        <v>0.29761904761904762</v>
      </c>
      <c r="D43" s="155">
        <f t="shared" si="4"/>
        <v>5.9523809523809521E-2</v>
      </c>
      <c r="E43" s="155">
        <f t="shared" si="4"/>
        <v>0.14285714285714285</v>
      </c>
      <c r="F43" s="155">
        <f t="shared" si="4"/>
        <v>0</v>
      </c>
      <c r="G43" s="155">
        <f t="shared" si="4"/>
        <v>0</v>
      </c>
      <c r="H43" s="155">
        <f t="shared" si="4"/>
        <v>0</v>
      </c>
      <c r="I43" s="155">
        <f t="shared" si="4"/>
        <v>0</v>
      </c>
      <c r="J43" s="155">
        <f t="shared" si="4"/>
        <v>0</v>
      </c>
      <c r="K43" s="155">
        <f t="shared" si="4"/>
        <v>0</v>
      </c>
      <c r="L43" s="155">
        <f t="shared" si="4"/>
        <v>0</v>
      </c>
      <c r="M43" s="155">
        <f t="shared" si="4"/>
        <v>0</v>
      </c>
      <c r="N43" s="155">
        <f t="shared" si="4"/>
        <v>1.1904761904761904E-2</v>
      </c>
      <c r="O43" s="155">
        <f t="shared" si="4"/>
        <v>1.1904761904761904E-2</v>
      </c>
      <c r="P43" s="155">
        <f t="shared" si="4"/>
        <v>0</v>
      </c>
      <c r="Q43" s="228">
        <f t="shared" si="4"/>
        <v>0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52"/>
  <sheetViews>
    <sheetView topLeftCell="A16" zoomScale="150" zoomScaleNormal="150" workbookViewId="0">
      <pane xSplit="1" topLeftCell="B1" activePane="topRight" state="frozen"/>
      <selection pane="topRight" activeCell="C42" sqref="C42:Q42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261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96" t="s">
        <v>262</v>
      </c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8"/>
      <c r="R7" s="226"/>
      <c r="S7" s="226"/>
      <c r="T7" s="226"/>
    </row>
    <row r="8" spans="1:25" ht="141.75" thickBot="1">
      <c r="A8" s="58" t="s">
        <v>1</v>
      </c>
      <c r="B8" s="159" t="s">
        <v>50</v>
      </c>
      <c r="C8" s="215" t="s">
        <v>67</v>
      </c>
      <c r="D8" s="215" t="s">
        <v>79</v>
      </c>
      <c r="E8" s="215" t="s">
        <v>91</v>
      </c>
      <c r="F8" s="215" t="s">
        <v>103</v>
      </c>
      <c r="G8" s="215" t="s">
        <v>115</v>
      </c>
      <c r="H8" s="215" t="s">
        <v>126</v>
      </c>
      <c r="I8" s="215" t="s">
        <v>138</v>
      </c>
      <c r="J8" s="215" t="s">
        <v>150</v>
      </c>
      <c r="K8" s="215" t="s">
        <v>162</v>
      </c>
      <c r="L8" s="215" t="s">
        <v>174</v>
      </c>
      <c r="M8" s="215" t="s">
        <v>180</v>
      </c>
      <c r="N8" s="215" t="s">
        <v>192</v>
      </c>
      <c r="O8" s="215" t="s">
        <v>204</v>
      </c>
      <c r="P8" s="215" t="s">
        <v>216</v>
      </c>
      <c r="Q8" s="215" t="s">
        <v>228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8</v>
      </c>
      <c r="D9" s="212">
        <v>0</v>
      </c>
      <c r="E9" s="212">
        <v>0</v>
      </c>
      <c r="F9" s="212">
        <v>0</v>
      </c>
      <c r="G9" s="212">
        <v>1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7">
        <v>0</v>
      </c>
      <c r="R9" s="216">
        <f>SUM(C9:Q9)</f>
        <v>9</v>
      </c>
      <c r="S9" s="390">
        <f>3*U9-R9</f>
        <v>39</v>
      </c>
      <c r="T9" s="403"/>
      <c r="U9" s="221">
        <v>16</v>
      </c>
      <c r="V9" s="213">
        <v>0</v>
      </c>
      <c r="W9" s="222">
        <f>U9+V9</f>
        <v>16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8</v>
      </c>
      <c r="D10" s="212">
        <v>3</v>
      </c>
      <c r="E10" s="212">
        <v>0</v>
      </c>
      <c r="F10" s="212">
        <v>0</v>
      </c>
      <c r="G10" s="212">
        <v>0</v>
      </c>
      <c r="H10" s="212">
        <v>1</v>
      </c>
      <c r="I10" s="212">
        <v>0</v>
      </c>
      <c r="J10" s="212">
        <v>1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2</v>
      </c>
      <c r="Q10" s="217">
        <v>1</v>
      </c>
      <c r="R10" s="216">
        <f t="shared" ref="R10:R39" si="0">SUM(C10:Q10)</f>
        <v>16</v>
      </c>
      <c r="S10" s="390">
        <f t="shared" ref="S10:S40" si="1">3*U10-R10</f>
        <v>38</v>
      </c>
      <c r="T10" s="403"/>
      <c r="U10" s="221">
        <v>18</v>
      </c>
      <c r="V10" s="213">
        <v>0</v>
      </c>
      <c r="W10" s="222">
        <f t="shared" ref="W10:W39" si="2">U10+V10</f>
        <v>18</v>
      </c>
      <c r="Y10" s="22">
        <v>2</v>
      </c>
    </row>
    <row r="11" spans="1:25">
      <c r="A11" s="22">
        <v>3</v>
      </c>
      <c r="B11" s="209" t="s">
        <v>15</v>
      </c>
      <c r="C11" s="216">
        <v>3</v>
      </c>
      <c r="D11" s="212">
        <v>1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4</v>
      </c>
      <c r="S11" s="390">
        <f t="shared" si="1"/>
        <v>11</v>
      </c>
      <c r="T11" s="403"/>
      <c r="U11" s="221">
        <v>5</v>
      </c>
      <c r="V11" s="213">
        <v>0</v>
      </c>
      <c r="W11" s="222">
        <f t="shared" si="2"/>
        <v>5</v>
      </c>
      <c r="Y11" s="22">
        <v>3</v>
      </c>
    </row>
    <row r="12" spans="1:25">
      <c r="A12" s="22">
        <v>4</v>
      </c>
      <c r="B12" s="209" t="s">
        <v>15</v>
      </c>
      <c r="C12" s="216">
        <v>7</v>
      </c>
      <c r="D12" s="212">
        <v>1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1</v>
      </c>
      <c r="Q12" s="217">
        <v>0</v>
      </c>
      <c r="R12" s="216">
        <f t="shared" si="0"/>
        <v>9</v>
      </c>
      <c r="S12" s="390">
        <f t="shared" si="1"/>
        <v>33</v>
      </c>
      <c r="T12" s="403"/>
      <c r="U12" s="221">
        <v>14</v>
      </c>
      <c r="V12" s="213">
        <v>0</v>
      </c>
      <c r="W12" s="222">
        <f t="shared" si="2"/>
        <v>14</v>
      </c>
      <c r="Y12" s="22">
        <v>4</v>
      </c>
    </row>
    <row r="13" spans="1:25">
      <c r="A13" s="22">
        <v>5</v>
      </c>
      <c r="B13" s="209" t="s">
        <v>15</v>
      </c>
      <c r="C13" s="216">
        <v>6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7">
        <v>0</v>
      </c>
      <c r="R13" s="216">
        <f t="shared" si="0"/>
        <v>6</v>
      </c>
      <c r="S13" s="390">
        <f t="shared" si="1"/>
        <v>21</v>
      </c>
      <c r="T13" s="403"/>
      <c r="U13" s="221">
        <v>9</v>
      </c>
      <c r="V13" s="213">
        <v>0</v>
      </c>
      <c r="W13" s="222">
        <f t="shared" si="2"/>
        <v>9</v>
      </c>
      <c r="Y13" s="22">
        <v>5</v>
      </c>
    </row>
    <row r="14" spans="1:25">
      <c r="A14" s="22">
        <v>6</v>
      </c>
      <c r="B14" s="209" t="s">
        <v>15</v>
      </c>
      <c r="C14" s="216">
        <v>5</v>
      </c>
      <c r="D14" s="212">
        <v>0</v>
      </c>
      <c r="E14" s="212">
        <v>0</v>
      </c>
      <c r="F14" s="212">
        <v>1</v>
      </c>
      <c r="G14" s="212">
        <v>1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7</v>
      </c>
      <c r="S14" s="390">
        <f t="shared" si="1"/>
        <v>20</v>
      </c>
      <c r="T14" s="403"/>
      <c r="U14" s="221">
        <v>9</v>
      </c>
      <c r="V14" s="213">
        <v>0</v>
      </c>
      <c r="W14" s="222">
        <f t="shared" si="2"/>
        <v>9</v>
      </c>
      <c r="Y14" s="22">
        <v>6</v>
      </c>
    </row>
    <row r="15" spans="1:25">
      <c r="A15" s="22">
        <v>7</v>
      </c>
      <c r="B15" s="209" t="s">
        <v>15</v>
      </c>
      <c r="C15" s="216">
        <v>5</v>
      </c>
      <c r="D15" s="212">
        <v>1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6</v>
      </c>
      <c r="S15" s="390">
        <f t="shared" si="1"/>
        <v>21</v>
      </c>
      <c r="T15" s="403"/>
      <c r="U15" s="221">
        <v>9</v>
      </c>
      <c r="V15" s="213">
        <v>0</v>
      </c>
      <c r="W15" s="222">
        <f t="shared" si="2"/>
        <v>9</v>
      </c>
      <c r="Y15" s="22">
        <v>7</v>
      </c>
    </row>
    <row r="16" spans="1:25">
      <c r="A16" s="22">
        <v>8</v>
      </c>
      <c r="B16" s="209" t="s">
        <v>47</v>
      </c>
      <c r="C16" s="216">
        <v>3</v>
      </c>
      <c r="D16" s="212">
        <v>2</v>
      </c>
      <c r="E16" s="212">
        <v>0</v>
      </c>
      <c r="F16" s="212">
        <v>0</v>
      </c>
      <c r="G16" s="212">
        <v>1</v>
      </c>
      <c r="H16" s="212">
        <v>0</v>
      </c>
      <c r="I16" s="212">
        <v>0</v>
      </c>
      <c r="J16" s="212">
        <v>1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7</v>
      </c>
      <c r="S16" s="390">
        <f t="shared" si="1"/>
        <v>8</v>
      </c>
      <c r="T16" s="403"/>
      <c r="U16" s="221">
        <v>5</v>
      </c>
      <c r="V16" s="213">
        <v>0</v>
      </c>
      <c r="W16" s="222">
        <f t="shared" si="2"/>
        <v>5</v>
      </c>
      <c r="Y16" s="22">
        <v>8</v>
      </c>
    </row>
    <row r="17" spans="1:25">
      <c r="A17" s="22">
        <v>9</v>
      </c>
      <c r="B17" s="209" t="s">
        <v>16</v>
      </c>
      <c r="C17" s="216">
        <v>5</v>
      </c>
      <c r="D17" s="212">
        <v>0</v>
      </c>
      <c r="E17" s="212">
        <v>0</v>
      </c>
      <c r="F17" s="212">
        <v>0</v>
      </c>
      <c r="G17" s="212">
        <v>0</v>
      </c>
      <c r="H17" s="212">
        <v>2</v>
      </c>
      <c r="I17" s="212">
        <v>0</v>
      </c>
      <c r="J17" s="212">
        <v>0</v>
      </c>
      <c r="K17" s="212">
        <v>0</v>
      </c>
      <c r="L17" s="212">
        <v>0</v>
      </c>
      <c r="M17" s="212">
        <v>1</v>
      </c>
      <c r="N17" s="212">
        <v>0</v>
      </c>
      <c r="O17" s="212">
        <v>0</v>
      </c>
      <c r="P17" s="212">
        <v>0</v>
      </c>
      <c r="Q17" s="217">
        <v>0</v>
      </c>
      <c r="R17" s="216">
        <f t="shared" si="0"/>
        <v>8</v>
      </c>
      <c r="S17" s="390">
        <f t="shared" si="1"/>
        <v>34</v>
      </c>
      <c r="T17" s="403"/>
      <c r="U17" s="221">
        <v>14</v>
      </c>
      <c r="V17" s="213">
        <v>0</v>
      </c>
      <c r="W17" s="222">
        <f t="shared" si="2"/>
        <v>14</v>
      </c>
      <c r="Y17" s="22">
        <v>9</v>
      </c>
    </row>
    <row r="18" spans="1:25">
      <c r="A18" s="22" t="s">
        <v>17</v>
      </c>
      <c r="B18" s="209" t="s">
        <v>16</v>
      </c>
      <c r="C18" s="216">
        <v>13</v>
      </c>
      <c r="D18" s="212">
        <v>1</v>
      </c>
      <c r="E18" s="212">
        <v>0</v>
      </c>
      <c r="F18" s="212">
        <v>0</v>
      </c>
      <c r="G18" s="212">
        <v>3</v>
      </c>
      <c r="H18" s="212">
        <v>1</v>
      </c>
      <c r="I18" s="212">
        <v>0</v>
      </c>
      <c r="J18" s="212">
        <v>0</v>
      </c>
      <c r="K18" s="212">
        <v>0</v>
      </c>
      <c r="L18" s="212">
        <v>0</v>
      </c>
      <c r="M18" s="212">
        <v>1</v>
      </c>
      <c r="N18" s="212">
        <v>0</v>
      </c>
      <c r="O18" s="212">
        <v>0</v>
      </c>
      <c r="P18" s="212">
        <v>1</v>
      </c>
      <c r="Q18" s="217">
        <v>0</v>
      </c>
      <c r="R18" s="216">
        <f t="shared" si="0"/>
        <v>20</v>
      </c>
      <c r="S18" s="390">
        <f t="shared" si="1"/>
        <v>49</v>
      </c>
      <c r="T18" s="403"/>
      <c r="U18" s="221">
        <v>23</v>
      </c>
      <c r="V18" s="213">
        <v>0</v>
      </c>
      <c r="W18" s="222">
        <f t="shared" si="2"/>
        <v>23</v>
      </c>
      <c r="Y18" s="22" t="s">
        <v>17</v>
      </c>
    </row>
    <row r="19" spans="1:25">
      <c r="A19" s="22" t="s">
        <v>18</v>
      </c>
      <c r="B19" s="209" t="s">
        <v>16</v>
      </c>
      <c r="C19" s="216">
        <v>5</v>
      </c>
      <c r="D19" s="212">
        <v>1</v>
      </c>
      <c r="E19" s="212">
        <v>4</v>
      </c>
      <c r="F19" s="212">
        <v>1</v>
      </c>
      <c r="G19" s="212">
        <v>0</v>
      </c>
      <c r="H19" s="212">
        <v>4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0</v>
      </c>
      <c r="R19" s="216">
        <f t="shared" si="0"/>
        <v>15</v>
      </c>
      <c r="S19" s="390">
        <f t="shared" si="1"/>
        <v>30</v>
      </c>
      <c r="T19" s="403"/>
      <c r="U19" s="221">
        <v>15</v>
      </c>
      <c r="V19" s="213">
        <v>0</v>
      </c>
      <c r="W19" s="222">
        <f t="shared" si="2"/>
        <v>15</v>
      </c>
      <c r="Y19" s="22" t="s">
        <v>18</v>
      </c>
    </row>
    <row r="20" spans="1:25">
      <c r="A20" s="22" t="s">
        <v>19</v>
      </c>
      <c r="B20" s="209" t="s">
        <v>21</v>
      </c>
      <c r="C20" s="216">
        <v>5</v>
      </c>
      <c r="D20" s="212">
        <v>2</v>
      </c>
      <c r="E20" s="212">
        <v>2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2</v>
      </c>
      <c r="N20" s="212">
        <v>0</v>
      </c>
      <c r="O20" s="212">
        <v>0</v>
      </c>
      <c r="P20" s="212">
        <v>0</v>
      </c>
      <c r="Q20" s="217">
        <v>0</v>
      </c>
      <c r="R20" s="216">
        <f t="shared" si="0"/>
        <v>11</v>
      </c>
      <c r="S20" s="390">
        <f t="shared" si="1"/>
        <v>25</v>
      </c>
      <c r="T20" s="403"/>
      <c r="U20" s="221">
        <v>12</v>
      </c>
      <c r="V20" s="213">
        <v>0</v>
      </c>
      <c r="W20" s="222">
        <f t="shared" si="2"/>
        <v>12</v>
      </c>
      <c r="Y20" s="22" t="s">
        <v>19</v>
      </c>
    </row>
    <row r="21" spans="1:25">
      <c r="A21" s="22" t="s">
        <v>20</v>
      </c>
      <c r="B21" s="209" t="s">
        <v>21</v>
      </c>
      <c r="C21" s="216">
        <v>1</v>
      </c>
      <c r="D21" s="212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1</v>
      </c>
      <c r="K21" s="212">
        <v>0</v>
      </c>
      <c r="L21" s="212">
        <v>0</v>
      </c>
      <c r="M21" s="212">
        <v>2</v>
      </c>
      <c r="N21" s="212">
        <v>0</v>
      </c>
      <c r="O21" s="212">
        <v>0</v>
      </c>
      <c r="P21" s="212">
        <v>0</v>
      </c>
      <c r="Q21" s="217">
        <v>0</v>
      </c>
      <c r="R21" s="216">
        <f t="shared" si="0"/>
        <v>4</v>
      </c>
      <c r="S21" s="390">
        <f t="shared" si="1"/>
        <v>26</v>
      </c>
      <c r="T21" s="403"/>
      <c r="U21" s="221">
        <v>10</v>
      </c>
      <c r="V21" s="213">
        <v>0</v>
      </c>
      <c r="W21" s="222">
        <f t="shared" si="2"/>
        <v>10</v>
      </c>
      <c r="Y21" s="22" t="s">
        <v>20</v>
      </c>
    </row>
    <row r="22" spans="1:25">
      <c r="A22" s="22" t="s">
        <v>22</v>
      </c>
      <c r="B22" s="209" t="s">
        <v>21</v>
      </c>
      <c r="C22" s="216">
        <v>7</v>
      </c>
      <c r="D22" s="212">
        <v>0</v>
      </c>
      <c r="E22" s="212">
        <v>0</v>
      </c>
      <c r="F22" s="212">
        <v>1</v>
      </c>
      <c r="G22" s="212">
        <v>0</v>
      </c>
      <c r="H22" s="212">
        <v>0</v>
      </c>
      <c r="I22" s="212">
        <v>0</v>
      </c>
      <c r="J22" s="212">
        <v>1</v>
      </c>
      <c r="K22" s="212">
        <v>0</v>
      </c>
      <c r="L22" s="212">
        <v>0</v>
      </c>
      <c r="M22" s="212">
        <v>2</v>
      </c>
      <c r="N22" s="212">
        <v>0</v>
      </c>
      <c r="O22" s="212">
        <v>1</v>
      </c>
      <c r="P22" s="212">
        <v>0</v>
      </c>
      <c r="Q22" s="217">
        <v>0</v>
      </c>
      <c r="R22" s="216">
        <f t="shared" si="0"/>
        <v>12</v>
      </c>
      <c r="S22" s="390">
        <f t="shared" si="1"/>
        <v>33</v>
      </c>
      <c r="T22" s="403"/>
      <c r="U22" s="221">
        <v>15</v>
      </c>
      <c r="V22" s="213">
        <v>0</v>
      </c>
      <c r="W22" s="222">
        <f t="shared" si="2"/>
        <v>15</v>
      </c>
      <c r="Y22" s="22" t="s">
        <v>22</v>
      </c>
    </row>
    <row r="23" spans="1:25">
      <c r="A23" s="22" t="s">
        <v>23</v>
      </c>
      <c r="B23" s="209" t="s">
        <v>21</v>
      </c>
      <c r="C23" s="216">
        <v>1</v>
      </c>
      <c r="D23" s="212">
        <v>1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1</v>
      </c>
      <c r="Q23" s="217">
        <v>0</v>
      </c>
      <c r="R23" s="216">
        <f t="shared" si="0"/>
        <v>3</v>
      </c>
      <c r="S23" s="390">
        <f t="shared" si="1"/>
        <v>15</v>
      </c>
      <c r="T23" s="403"/>
      <c r="U23" s="221">
        <v>6</v>
      </c>
      <c r="V23" s="213">
        <v>0</v>
      </c>
      <c r="W23" s="222">
        <f t="shared" si="2"/>
        <v>6</v>
      </c>
      <c r="Y23" s="22" t="s">
        <v>23</v>
      </c>
    </row>
    <row r="24" spans="1:25">
      <c r="A24" s="22" t="s">
        <v>24</v>
      </c>
      <c r="B24" s="209" t="s">
        <v>21</v>
      </c>
      <c r="C24" s="216">
        <v>1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1</v>
      </c>
      <c r="Q24" s="217">
        <v>0</v>
      </c>
      <c r="R24" s="216">
        <f t="shared" si="0"/>
        <v>2</v>
      </c>
      <c r="S24" s="390">
        <f t="shared" si="1"/>
        <v>25</v>
      </c>
      <c r="T24" s="403"/>
      <c r="U24" s="221">
        <v>9</v>
      </c>
      <c r="V24" s="213">
        <v>0</v>
      </c>
      <c r="W24" s="222">
        <f t="shared" si="2"/>
        <v>9</v>
      </c>
      <c r="Y24" s="22" t="s">
        <v>24</v>
      </c>
    </row>
    <row r="25" spans="1:25">
      <c r="A25" s="22" t="s">
        <v>25</v>
      </c>
      <c r="B25" s="209" t="s">
        <v>21</v>
      </c>
      <c r="C25" s="216">
        <v>9</v>
      </c>
      <c r="D25" s="212">
        <v>1</v>
      </c>
      <c r="E25" s="212">
        <v>1</v>
      </c>
      <c r="F25" s="212">
        <v>0</v>
      </c>
      <c r="G25" s="212">
        <v>1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1</v>
      </c>
      <c r="N25" s="212">
        <v>1</v>
      </c>
      <c r="O25" s="212">
        <v>0</v>
      </c>
      <c r="P25" s="212">
        <v>0</v>
      </c>
      <c r="Q25" s="217">
        <v>0</v>
      </c>
      <c r="R25" s="216">
        <f t="shared" si="0"/>
        <v>14</v>
      </c>
      <c r="S25" s="390">
        <f t="shared" si="1"/>
        <v>31</v>
      </c>
      <c r="T25" s="403"/>
      <c r="U25" s="221">
        <v>15</v>
      </c>
      <c r="V25" s="213">
        <v>0</v>
      </c>
      <c r="W25" s="222">
        <f t="shared" si="2"/>
        <v>15</v>
      </c>
      <c r="Y25" s="22" t="s">
        <v>25</v>
      </c>
    </row>
    <row r="26" spans="1:25">
      <c r="A26" s="22" t="s">
        <v>26</v>
      </c>
      <c r="B26" s="209" t="s">
        <v>48</v>
      </c>
      <c r="C26" s="216">
        <v>1</v>
      </c>
      <c r="D26" s="212">
        <v>1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1</v>
      </c>
      <c r="N26" s="212">
        <v>0</v>
      </c>
      <c r="O26" s="212">
        <v>0</v>
      </c>
      <c r="P26" s="212">
        <v>0</v>
      </c>
      <c r="Q26" s="217">
        <v>0</v>
      </c>
      <c r="R26" s="216">
        <f t="shared" si="0"/>
        <v>3</v>
      </c>
      <c r="S26" s="390">
        <f t="shared" si="1"/>
        <v>21</v>
      </c>
      <c r="T26" s="403"/>
      <c r="U26" s="221">
        <v>8</v>
      </c>
      <c r="V26" s="213">
        <v>0</v>
      </c>
      <c r="W26" s="222">
        <f t="shared" si="2"/>
        <v>8</v>
      </c>
      <c r="Y26" s="22" t="s">
        <v>26</v>
      </c>
    </row>
    <row r="27" spans="1:25">
      <c r="A27" s="22" t="s">
        <v>28</v>
      </c>
      <c r="B27" s="209" t="s">
        <v>27</v>
      </c>
      <c r="C27" s="216">
        <v>7</v>
      </c>
      <c r="D27" s="212">
        <v>3</v>
      </c>
      <c r="E27" s="212">
        <v>2</v>
      </c>
      <c r="F27" s="212">
        <v>1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13</v>
      </c>
      <c r="S27" s="390">
        <f t="shared" si="1"/>
        <v>17</v>
      </c>
      <c r="T27" s="403"/>
      <c r="U27" s="221">
        <v>10</v>
      </c>
      <c r="V27" s="213">
        <v>0</v>
      </c>
      <c r="W27" s="222">
        <f t="shared" si="2"/>
        <v>10</v>
      </c>
      <c r="Y27" s="22" t="s">
        <v>28</v>
      </c>
    </row>
    <row r="28" spans="1:25">
      <c r="A28" s="22" t="s">
        <v>29</v>
      </c>
      <c r="B28" s="209" t="s">
        <v>27</v>
      </c>
      <c r="C28" s="216">
        <v>13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1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7">
        <v>0</v>
      </c>
      <c r="R28" s="216">
        <f t="shared" si="0"/>
        <v>14</v>
      </c>
      <c r="S28" s="390">
        <f t="shared" si="1"/>
        <v>37</v>
      </c>
      <c r="T28" s="403"/>
      <c r="U28" s="221">
        <v>17</v>
      </c>
      <c r="V28" s="213">
        <v>0</v>
      </c>
      <c r="W28" s="222">
        <f t="shared" si="2"/>
        <v>17</v>
      </c>
      <c r="Y28" s="22" t="s">
        <v>29</v>
      </c>
    </row>
    <row r="29" spans="1:25">
      <c r="A29" s="22" t="s">
        <v>30</v>
      </c>
      <c r="B29" s="209" t="s">
        <v>27</v>
      </c>
      <c r="C29" s="216">
        <v>5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1</v>
      </c>
      <c r="N29" s="212">
        <v>0</v>
      </c>
      <c r="O29" s="212">
        <v>0</v>
      </c>
      <c r="P29" s="212">
        <v>0</v>
      </c>
      <c r="Q29" s="217">
        <v>0</v>
      </c>
      <c r="R29" s="216">
        <f t="shared" si="0"/>
        <v>6</v>
      </c>
      <c r="S29" s="390">
        <f t="shared" si="1"/>
        <v>18</v>
      </c>
      <c r="T29" s="403"/>
      <c r="U29" s="221">
        <v>8</v>
      </c>
      <c r="V29" s="213">
        <v>0</v>
      </c>
      <c r="W29" s="222">
        <f t="shared" si="2"/>
        <v>8</v>
      </c>
      <c r="Y29" s="22" t="s">
        <v>30</v>
      </c>
    </row>
    <row r="30" spans="1:25">
      <c r="A30" s="22" t="s">
        <v>32</v>
      </c>
      <c r="B30" s="209" t="s">
        <v>31</v>
      </c>
      <c r="C30" s="216">
        <v>2</v>
      </c>
      <c r="D30" s="212">
        <v>0</v>
      </c>
      <c r="E30" s="212">
        <v>1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1</v>
      </c>
      <c r="Q30" s="217">
        <v>0</v>
      </c>
      <c r="R30" s="216">
        <f t="shared" si="0"/>
        <v>4</v>
      </c>
      <c r="S30" s="390">
        <f t="shared" si="1"/>
        <v>20</v>
      </c>
      <c r="T30" s="403"/>
      <c r="U30" s="221">
        <v>8</v>
      </c>
      <c r="V30" s="213">
        <v>0</v>
      </c>
      <c r="W30" s="222">
        <f t="shared" si="2"/>
        <v>8</v>
      </c>
      <c r="Y30" s="22" t="s">
        <v>32</v>
      </c>
    </row>
    <row r="31" spans="1:25">
      <c r="A31" s="22" t="s">
        <v>33</v>
      </c>
      <c r="B31" s="209" t="s">
        <v>31</v>
      </c>
      <c r="C31" s="216">
        <v>3</v>
      </c>
      <c r="D31" s="212">
        <v>1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1</v>
      </c>
      <c r="N31" s="212">
        <v>0</v>
      </c>
      <c r="O31" s="212">
        <v>0</v>
      </c>
      <c r="P31" s="212">
        <v>0</v>
      </c>
      <c r="Q31" s="217">
        <v>1</v>
      </c>
      <c r="R31" s="216">
        <f t="shared" si="0"/>
        <v>6</v>
      </c>
      <c r="S31" s="390">
        <f t="shared" si="1"/>
        <v>30</v>
      </c>
      <c r="T31" s="403"/>
      <c r="U31" s="221">
        <v>12</v>
      </c>
      <c r="V31" s="213">
        <v>0</v>
      </c>
      <c r="W31" s="222">
        <f t="shared" si="2"/>
        <v>12</v>
      </c>
      <c r="Y31" s="22" t="s">
        <v>33</v>
      </c>
    </row>
    <row r="32" spans="1:25">
      <c r="A32" s="22" t="s">
        <v>34</v>
      </c>
      <c r="B32" s="209" t="s">
        <v>31</v>
      </c>
      <c r="C32" s="216">
        <v>8</v>
      </c>
      <c r="D32" s="212">
        <v>1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1</v>
      </c>
      <c r="P32" s="212">
        <v>0</v>
      </c>
      <c r="Q32" s="217">
        <v>1</v>
      </c>
      <c r="R32" s="216">
        <f t="shared" si="0"/>
        <v>11</v>
      </c>
      <c r="S32" s="390">
        <f t="shared" si="1"/>
        <v>22</v>
      </c>
      <c r="T32" s="403"/>
      <c r="U32" s="221">
        <v>11</v>
      </c>
      <c r="V32" s="213">
        <v>0</v>
      </c>
      <c r="W32" s="222">
        <f t="shared" si="2"/>
        <v>11</v>
      </c>
      <c r="Y32" s="22" t="s">
        <v>34</v>
      </c>
    </row>
    <row r="33" spans="1:25">
      <c r="A33" s="22" t="s">
        <v>35</v>
      </c>
      <c r="B33" s="209" t="s">
        <v>31</v>
      </c>
      <c r="C33" s="216">
        <v>7</v>
      </c>
      <c r="D33" s="212">
        <v>1</v>
      </c>
      <c r="E33" s="212">
        <v>2</v>
      </c>
      <c r="F33" s="212">
        <v>0</v>
      </c>
      <c r="G33" s="212">
        <v>3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7">
        <v>0</v>
      </c>
      <c r="R33" s="216">
        <f t="shared" si="0"/>
        <v>13</v>
      </c>
      <c r="S33" s="390">
        <f t="shared" si="1"/>
        <v>23</v>
      </c>
      <c r="T33" s="403"/>
      <c r="U33" s="221">
        <v>12</v>
      </c>
      <c r="V33" s="213">
        <v>0</v>
      </c>
      <c r="W33" s="222">
        <f t="shared" si="2"/>
        <v>12</v>
      </c>
      <c r="Y33" s="22" t="s">
        <v>35</v>
      </c>
    </row>
    <row r="34" spans="1:25">
      <c r="A34" s="22" t="s">
        <v>36</v>
      </c>
      <c r="B34" s="209" t="s">
        <v>31</v>
      </c>
      <c r="C34" s="216">
        <v>3</v>
      </c>
      <c r="D34" s="212">
        <v>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1</v>
      </c>
      <c r="Q34" s="217">
        <v>0</v>
      </c>
      <c r="R34" s="216">
        <f t="shared" si="0"/>
        <v>4</v>
      </c>
      <c r="S34" s="390">
        <f t="shared" si="1"/>
        <v>8</v>
      </c>
      <c r="T34" s="403"/>
      <c r="U34" s="221">
        <v>4</v>
      </c>
      <c r="V34" s="213">
        <v>0</v>
      </c>
      <c r="W34" s="222">
        <f t="shared" si="2"/>
        <v>4</v>
      </c>
      <c r="Y34" s="22" t="s">
        <v>36</v>
      </c>
    </row>
    <row r="35" spans="1:25">
      <c r="A35" s="22" t="s">
        <v>38</v>
      </c>
      <c r="B35" s="209" t="s">
        <v>37</v>
      </c>
      <c r="C35" s="216">
        <v>2</v>
      </c>
      <c r="D35" s="212">
        <v>1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3</v>
      </c>
      <c r="S35" s="390">
        <f t="shared" si="1"/>
        <v>33</v>
      </c>
      <c r="T35" s="403"/>
      <c r="U35" s="221">
        <v>12</v>
      </c>
      <c r="V35" s="213">
        <v>0</v>
      </c>
      <c r="W35" s="222">
        <f t="shared" si="2"/>
        <v>12</v>
      </c>
      <c r="Y35" s="22" t="s">
        <v>38</v>
      </c>
    </row>
    <row r="36" spans="1:25">
      <c r="A36" s="22" t="s">
        <v>39</v>
      </c>
      <c r="B36" s="209" t="s">
        <v>37</v>
      </c>
      <c r="C36" s="216">
        <v>5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7">
        <v>0</v>
      </c>
      <c r="R36" s="216">
        <f t="shared" si="0"/>
        <v>5</v>
      </c>
      <c r="S36" s="390">
        <f t="shared" si="1"/>
        <v>19</v>
      </c>
      <c r="T36" s="403"/>
      <c r="U36" s="221">
        <v>8</v>
      </c>
      <c r="V36" s="213">
        <v>0</v>
      </c>
      <c r="W36" s="222">
        <f t="shared" si="2"/>
        <v>8</v>
      </c>
      <c r="Y36" s="22" t="s">
        <v>39</v>
      </c>
    </row>
    <row r="37" spans="1:25">
      <c r="A37" s="22" t="s">
        <v>40</v>
      </c>
      <c r="B37" s="209" t="s">
        <v>37</v>
      </c>
      <c r="C37" s="151">
        <v>3</v>
      </c>
      <c r="D37" s="148">
        <v>0</v>
      </c>
      <c r="E37" s="148">
        <v>0</v>
      </c>
      <c r="F37" s="148">
        <v>0</v>
      </c>
      <c r="G37" s="148">
        <v>0</v>
      </c>
      <c r="H37" s="148">
        <v>1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4</v>
      </c>
      <c r="S37" s="390">
        <f t="shared" si="1"/>
        <v>32</v>
      </c>
      <c r="T37" s="404"/>
      <c r="U37" s="221">
        <v>12</v>
      </c>
      <c r="V37" s="213">
        <v>0</v>
      </c>
      <c r="W37" s="222">
        <f t="shared" si="2"/>
        <v>12</v>
      </c>
      <c r="Y37" s="22" t="s">
        <v>40</v>
      </c>
    </row>
    <row r="38" spans="1:25">
      <c r="A38" s="22">
        <v>30</v>
      </c>
      <c r="B38" s="209" t="s">
        <v>37</v>
      </c>
      <c r="C38" s="151">
        <v>3</v>
      </c>
      <c r="D38" s="148">
        <v>2</v>
      </c>
      <c r="E38" s="148">
        <v>1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9">
        <v>0</v>
      </c>
      <c r="R38" s="216">
        <f t="shared" si="0"/>
        <v>6</v>
      </c>
      <c r="S38" s="390">
        <f t="shared" si="1"/>
        <v>18</v>
      </c>
      <c r="T38" s="404"/>
      <c r="U38" s="221">
        <v>8</v>
      </c>
      <c r="V38" s="213">
        <v>0</v>
      </c>
      <c r="W38" s="222">
        <f t="shared" si="2"/>
        <v>8</v>
      </c>
      <c r="Y38" s="22">
        <v>30</v>
      </c>
    </row>
    <row r="39" spans="1:25">
      <c r="A39" s="22">
        <v>31</v>
      </c>
      <c r="B39" s="209" t="s">
        <v>41</v>
      </c>
      <c r="C39" s="151">
        <v>5</v>
      </c>
      <c r="D39" s="148">
        <v>1</v>
      </c>
      <c r="E39" s="148">
        <v>0</v>
      </c>
      <c r="F39" s="148">
        <v>0</v>
      </c>
      <c r="G39" s="148">
        <v>1</v>
      </c>
      <c r="H39" s="148">
        <v>1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9">
        <v>0</v>
      </c>
      <c r="R39" s="216">
        <f t="shared" si="0"/>
        <v>8</v>
      </c>
      <c r="S39" s="390">
        <f t="shared" si="1"/>
        <v>22</v>
      </c>
      <c r="T39" s="404"/>
      <c r="U39" s="221">
        <v>10</v>
      </c>
      <c r="V39" s="213">
        <v>0</v>
      </c>
      <c r="W39" s="222">
        <f t="shared" si="2"/>
        <v>10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0</v>
      </c>
      <c r="D40" s="150">
        <v>0</v>
      </c>
      <c r="E40" s="150">
        <v>1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3">
        <v>0</v>
      </c>
      <c r="R40" s="391">
        <f>SUM(C40:Q40)</f>
        <v>1</v>
      </c>
      <c r="S40" s="392">
        <f t="shared" si="1"/>
        <v>17</v>
      </c>
      <c r="T40" s="404"/>
      <c r="U40" s="223">
        <v>6</v>
      </c>
      <c r="V40" s="224">
        <v>0</v>
      </c>
      <c r="W40" s="225">
        <f>U40+V40</f>
        <v>6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159</v>
      </c>
      <c r="D42" s="53">
        <f t="shared" si="3"/>
        <v>25</v>
      </c>
      <c r="E42" s="53">
        <f t="shared" si="3"/>
        <v>14</v>
      </c>
      <c r="F42" s="53">
        <f t="shared" si="3"/>
        <v>4</v>
      </c>
      <c r="G42" s="53">
        <f t="shared" si="3"/>
        <v>11</v>
      </c>
      <c r="H42" s="53">
        <f t="shared" si="3"/>
        <v>10</v>
      </c>
      <c r="I42" s="53">
        <f t="shared" si="3"/>
        <v>1</v>
      </c>
      <c r="J42" s="53">
        <f t="shared" si="3"/>
        <v>4</v>
      </c>
      <c r="K42" s="53">
        <f t="shared" si="3"/>
        <v>0</v>
      </c>
      <c r="L42" s="53">
        <f t="shared" si="3"/>
        <v>0</v>
      </c>
      <c r="M42" s="53">
        <f t="shared" si="3"/>
        <v>12</v>
      </c>
      <c r="N42" s="53">
        <f t="shared" si="3"/>
        <v>1</v>
      </c>
      <c r="O42" s="53">
        <f t="shared" si="3"/>
        <v>2</v>
      </c>
      <c r="P42" s="53">
        <f t="shared" si="3"/>
        <v>8</v>
      </c>
      <c r="Q42" s="227">
        <f t="shared" si="3"/>
        <v>3</v>
      </c>
      <c r="R42" s="399"/>
      <c r="S42" s="400"/>
      <c r="T42" s="397"/>
      <c r="U42" s="229">
        <f t="shared" si="3"/>
        <v>350</v>
      </c>
      <c r="V42" s="230">
        <f t="shared" si="3"/>
        <v>0</v>
      </c>
      <c r="W42" s="231">
        <f t="shared" si="3"/>
        <v>350</v>
      </c>
    </row>
    <row r="43" spans="1:25" ht="13.5" thickBot="1">
      <c r="A43" s="157" t="s">
        <v>43</v>
      </c>
      <c r="B43" s="156"/>
      <c r="C43" s="154">
        <f t="shared" ref="C43:Q43" si="4">C42/$W$42</f>
        <v>0.45428571428571429</v>
      </c>
      <c r="D43" s="155">
        <f t="shared" si="4"/>
        <v>7.1428571428571425E-2</v>
      </c>
      <c r="E43" s="155">
        <f t="shared" si="4"/>
        <v>0.04</v>
      </c>
      <c r="F43" s="155">
        <f t="shared" si="4"/>
        <v>1.1428571428571429E-2</v>
      </c>
      <c r="G43" s="155">
        <f t="shared" si="4"/>
        <v>3.1428571428571431E-2</v>
      </c>
      <c r="H43" s="155">
        <f t="shared" si="4"/>
        <v>2.8571428571428571E-2</v>
      </c>
      <c r="I43" s="155">
        <f t="shared" si="4"/>
        <v>2.8571428571428571E-3</v>
      </c>
      <c r="J43" s="155">
        <f t="shared" si="4"/>
        <v>1.1428571428571429E-2</v>
      </c>
      <c r="K43" s="155">
        <f t="shared" si="4"/>
        <v>0</v>
      </c>
      <c r="L43" s="155">
        <f t="shared" si="4"/>
        <v>0</v>
      </c>
      <c r="M43" s="155">
        <f t="shared" si="4"/>
        <v>3.4285714285714287E-2</v>
      </c>
      <c r="N43" s="155">
        <f t="shared" si="4"/>
        <v>2.8571428571428571E-3</v>
      </c>
      <c r="O43" s="155">
        <f t="shared" si="4"/>
        <v>5.7142857142857143E-3</v>
      </c>
      <c r="P43" s="155">
        <f t="shared" si="4"/>
        <v>2.2857142857142857E-2</v>
      </c>
      <c r="Q43" s="228">
        <f t="shared" si="4"/>
        <v>8.5714285714285719E-3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52"/>
  <sheetViews>
    <sheetView topLeftCell="A13" zoomScale="150" zoomScaleNormal="150" workbookViewId="0">
      <pane xSplit="1" topLeftCell="B1" activePane="topRight" state="frozen"/>
      <selection pane="topRight" activeCell="C42" sqref="C42:Q42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263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99" t="s">
        <v>264</v>
      </c>
      <c r="D7" s="500"/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1"/>
      <c r="R7" s="226"/>
      <c r="S7" s="226"/>
      <c r="T7" s="226"/>
    </row>
    <row r="8" spans="1:25" ht="123.75" thickBot="1">
      <c r="A8" s="58" t="s">
        <v>1</v>
      </c>
      <c r="B8" s="159" t="s">
        <v>50</v>
      </c>
      <c r="C8" s="215" t="s">
        <v>68</v>
      </c>
      <c r="D8" s="215" t="s">
        <v>80</v>
      </c>
      <c r="E8" s="215" t="s">
        <v>92</v>
      </c>
      <c r="F8" s="215" t="s">
        <v>104</v>
      </c>
      <c r="G8" s="215" t="s">
        <v>116</v>
      </c>
      <c r="H8" s="215" t="s">
        <v>127</v>
      </c>
      <c r="I8" s="215" t="s">
        <v>139</v>
      </c>
      <c r="J8" s="215" t="s">
        <v>151</v>
      </c>
      <c r="K8" s="215" t="s">
        <v>163</v>
      </c>
      <c r="L8" s="215" t="s">
        <v>175</v>
      </c>
      <c r="M8" s="215" t="s">
        <v>181</v>
      </c>
      <c r="N8" s="215" t="s">
        <v>193</v>
      </c>
      <c r="O8" s="215" t="s">
        <v>205</v>
      </c>
      <c r="P8" s="215" t="s">
        <v>217</v>
      </c>
      <c r="Q8" s="215" t="s">
        <v>229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9</v>
      </c>
      <c r="D9" s="212">
        <v>18</v>
      </c>
      <c r="E9" s="212">
        <v>11</v>
      </c>
      <c r="F9" s="212">
        <v>9</v>
      </c>
      <c r="G9" s="212">
        <v>2</v>
      </c>
      <c r="H9" s="212">
        <v>13</v>
      </c>
      <c r="I9" s="212">
        <v>1</v>
      </c>
      <c r="J9" s="212">
        <v>4</v>
      </c>
      <c r="K9" s="212">
        <v>1</v>
      </c>
      <c r="L9" s="212">
        <v>2</v>
      </c>
      <c r="M9" s="212">
        <v>5</v>
      </c>
      <c r="N9" s="212">
        <v>0</v>
      </c>
      <c r="O9" s="212">
        <v>1</v>
      </c>
      <c r="P9" s="212">
        <v>0</v>
      </c>
      <c r="Q9" s="217">
        <v>0</v>
      </c>
      <c r="R9" s="216">
        <f>SUM(C9:Q9)</f>
        <v>76</v>
      </c>
      <c r="S9" s="390">
        <f>3*U9-R9</f>
        <v>188</v>
      </c>
      <c r="T9" s="403"/>
      <c r="U9" s="365">
        <v>88</v>
      </c>
      <c r="V9" s="358">
        <v>0</v>
      </c>
      <c r="W9" s="359">
        <f>U9+V9</f>
        <v>88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29</v>
      </c>
      <c r="D10" s="212">
        <v>31</v>
      </c>
      <c r="E10" s="212">
        <v>17</v>
      </c>
      <c r="F10" s="212">
        <v>7</v>
      </c>
      <c r="G10" s="212">
        <v>8</v>
      </c>
      <c r="H10" s="212">
        <v>21</v>
      </c>
      <c r="I10" s="212">
        <v>7</v>
      </c>
      <c r="J10" s="212">
        <v>15</v>
      </c>
      <c r="K10" s="212">
        <v>0</v>
      </c>
      <c r="L10" s="212">
        <v>1</v>
      </c>
      <c r="M10" s="212">
        <v>3</v>
      </c>
      <c r="N10" s="212">
        <v>1</v>
      </c>
      <c r="O10" s="212">
        <v>0</v>
      </c>
      <c r="P10" s="212">
        <v>0</v>
      </c>
      <c r="Q10" s="217">
        <v>0</v>
      </c>
      <c r="R10" s="216">
        <f t="shared" ref="R10:R39" si="0">SUM(C10:Q10)</f>
        <v>140</v>
      </c>
      <c r="S10" s="390">
        <f t="shared" ref="S10:S40" si="1">3*U10-R10</f>
        <v>313</v>
      </c>
      <c r="T10" s="403"/>
      <c r="U10" s="365">
        <v>151</v>
      </c>
      <c r="V10" s="358">
        <v>0</v>
      </c>
      <c r="W10" s="359">
        <f t="shared" ref="W10:W39" si="2">U10+V10</f>
        <v>151</v>
      </c>
      <c r="Y10" s="22">
        <v>2</v>
      </c>
    </row>
    <row r="11" spans="1:25">
      <c r="A11" s="22">
        <v>3</v>
      </c>
      <c r="B11" s="209" t="s">
        <v>15</v>
      </c>
      <c r="C11" s="216">
        <v>12</v>
      </c>
      <c r="D11" s="212">
        <v>17</v>
      </c>
      <c r="E11" s="212">
        <v>13</v>
      </c>
      <c r="F11" s="212">
        <v>4</v>
      </c>
      <c r="G11" s="212">
        <v>1</v>
      </c>
      <c r="H11" s="212">
        <v>14</v>
      </c>
      <c r="I11" s="212">
        <v>6</v>
      </c>
      <c r="J11" s="212">
        <v>8</v>
      </c>
      <c r="K11" s="212">
        <v>2</v>
      </c>
      <c r="L11" s="212">
        <v>0</v>
      </c>
      <c r="M11" s="212">
        <v>3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80</v>
      </c>
      <c r="S11" s="390">
        <f t="shared" si="1"/>
        <v>169</v>
      </c>
      <c r="T11" s="403"/>
      <c r="U11" s="365">
        <v>83</v>
      </c>
      <c r="V11" s="358">
        <v>0</v>
      </c>
      <c r="W11" s="359">
        <f t="shared" si="2"/>
        <v>83</v>
      </c>
      <c r="Y11" s="22">
        <v>3</v>
      </c>
    </row>
    <row r="12" spans="1:25">
      <c r="A12" s="22">
        <v>4</v>
      </c>
      <c r="B12" s="209" t="s">
        <v>15</v>
      </c>
      <c r="C12" s="216">
        <v>25</v>
      </c>
      <c r="D12" s="212">
        <v>23</v>
      </c>
      <c r="E12" s="212">
        <v>4</v>
      </c>
      <c r="F12" s="212">
        <v>4</v>
      </c>
      <c r="G12" s="212">
        <v>3</v>
      </c>
      <c r="H12" s="212">
        <v>11</v>
      </c>
      <c r="I12" s="212">
        <v>1</v>
      </c>
      <c r="J12" s="212">
        <v>14</v>
      </c>
      <c r="K12" s="212">
        <v>5</v>
      </c>
      <c r="L12" s="212">
        <v>2</v>
      </c>
      <c r="M12" s="212">
        <v>1</v>
      </c>
      <c r="N12" s="212">
        <v>1</v>
      </c>
      <c r="O12" s="212">
        <v>0</v>
      </c>
      <c r="P12" s="212">
        <v>1</v>
      </c>
      <c r="Q12" s="217">
        <v>0</v>
      </c>
      <c r="R12" s="216">
        <f t="shared" si="0"/>
        <v>95</v>
      </c>
      <c r="S12" s="390">
        <f t="shared" si="1"/>
        <v>232</v>
      </c>
      <c r="T12" s="403"/>
      <c r="U12" s="365">
        <v>109</v>
      </c>
      <c r="V12" s="358">
        <v>0</v>
      </c>
      <c r="W12" s="359">
        <f t="shared" si="2"/>
        <v>109</v>
      </c>
      <c r="Y12" s="22">
        <v>4</v>
      </c>
    </row>
    <row r="13" spans="1:25">
      <c r="A13" s="22">
        <v>5</v>
      </c>
      <c r="B13" s="209" t="s">
        <v>15</v>
      </c>
      <c r="C13" s="216">
        <v>20</v>
      </c>
      <c r="D13" s="212">
        <v>20</v>
      </c>
      <c r="E13" s="212">
        <v>10</v>
      </c>
      <c r="F13" s="212">
        <v>2</v>
      </c>
      <c r="G13" s="212">
        <v>2</v>
      </c>
      <c r="H13" s="212">
        <v>6</v>
      </c>
      <c r="I13" s="212">
        <v>3</v>
      </c>
      <c r="J13" s="212">
        <v>6</v>
      </c>
      <c r="K13" s="212">
        <v>0</v>
      </c>
      <c r="L13" s="212">
        <v>0</v>
      </c>
      <c r="M13" s="212">
        <v>6</v>
      </c>
      <c r="N13" s="212">
        <v>2</v>
      </c>
      <c r="O13" s="212">
        <v>0</v>
      </c>
      <c r="P13" s="212">
        <v>3</v>
      </c>
      <c r="Q13" s="217">
        <v>0</v>
      </c>
      <c r="R13" s="216">
        <f t="shared" si="0"/>
        <v>80</v>
      </c>
      <c r="S13" s="390">
        <f t="shared" si="1"/>
        <v>238</v>
      </c>
      <c r="T13" s="403"/>
      <c r="U13" s="365">
        <v>106</v>
      </c>
      <c r="V13" s="358">
        <v>0</v>
      </c>
      <c r="W13" s="359">
        <f t="shared" si="2"/>
        <v>106</v>
      </c>
      <c r="Y13" s="22">
        <v>5</v>
      </c>
    </row>
    <row r="14" spans="1:25">
      <c r="A14" s="22">
        <v>6</v>
      </c>
      <c r="B14" s="209" t="s">
        <v>15</v>
      </c>
      <c r="C14" s="216">
        <v>15</v>
      </c>
      <c r="D14" s="212">
        <v>15</v>
      </c>
      <c r="E14" s="212">
        <v>4</v>
      </c>
      <c r="F14" s="212">
        <v>5</v>
      </c>
      <c r="G14" s="212">
        <v>0</v>
      </c>
      <c r="H14" s="212">
        <v>10</v>
      </c>
      <c r="I14" s="212">
        <v>3</v>
      </c>
      <c r="J14" s="212">
        <v>8</v>
      </c>
      <c r="K14" s="212">
        <v>0</v>
      </c>
      <c r="L14" s="212">
        <v>0</v>
      </c>
      <c r="M14" s="212">
        <v>3</v>
      </c>
      <c r="N14" s="212">
        <v>1</v>
      </c>
      <c r="O14" s="212">
        <v>0</v>
      </c>
      <c r="P14" s="212">
        <v>2</v>
      </c>
      <c r="Q14" s="217">
        <v>0</v>
      </c>
      <c r="R14" s="216">
        <f t="shared" si="0"/>
        <v>66</v>
      </c>
      <c r="S14" s="390">
        <f t="shared" si="1"/>
        <v>207</v>
      </c>
      <c r="T14" s="403"/>
      <c r="U14" s="365">
        <v>91</v>
      </c>
      <c r="V14" s="358">
        <v>0</v>
      </c>
      <c r="W14" s="359">
        <f t="shared" si="2"/>
        <v>91</v>
      </c>
      <c r="Y14" s="22">
        <v>6</v>
      </c>
    </row>
    <row r="15" spans="1:25">
      <c r="A15" s="22">
        <v>7</v>
      </c>
      <c r="B15" s="209" t="s">
        <v>15</v>
      </c>
      <c r="C15" s="216">
        <v>13</v>
      </c>
      <c r="D15" s="212">
        <v>19</v>
      </c>
      <c r="E15" s="212">
        <v>13</v>
      </c>
      <c r="F15" s="212">
        <v>0</v>
      </c>
      <c r="G15" s="212">
        <v>1</v>
      </c>
      <c r="H15" s="212">
        <v>18</v>
      </c>
      <c r="I15" s="212">
        <v>2</v>
      </c>
      <c r="J15" s="212">
        <v>8</v>
      </c>
      <c r="K15" s="212">
        <v>0</v>
      </c>
      <c r="L15" s="212">
        <v>0</v>
      </c>
      <c r="M15" s="212">
        <v>2</v>
      </c>
      <c r="N15" s="212">
        <v>0</v>
      </c>
      <c r="O15" s="212">
        <v>1</v>
      </c>
      <c r="P15" s="212">
        <v>0</v>
      </c>
      <c r="Q15" s="217">
        <v>0</v>
      </c>
      <c r="R15" s="216">
        <f t="shared" si="0"/>
        <v>77</v>
      </c>
      <c r="S15" s="390">
        <f t="shared" si="1"/>
        <v>175</v>
      </c>
      <c r="T15" s="403"/>
      <c r="U15" s="365">
        <v>84</v>
      </c>
      <c r="V15" s="358">
        <v>0</v>
      </c>
      <c r="W15" s="359">
        <f t="shared" si="2"/>
        <v>84</v>
      </c>
      <c r="Y15" s="22">
        <v>7</v>
      </c>
    </row>
    <row r="16" spans="1:25">
      <c r="A16" s="22">
        <v>8</v>
      </c>
      <c r="B16" s="209" t="s">
        <v>47</v>
      </c>
      <c r="C16" s="216">
        <v>10</v>
      </c>
      <c r="D16" s="212">
        <v>13</v>
      </c>
      <c r="E16" s="212">
        <v>3</v>
      </c>
      <c r="F16" s="212">
        <v>4</v>
      </c>
      <c r="G16" s="212">
        <v>0</v>
      </c>
      <c r="H16" s="212">
        <v>9</v>
      </c>
      <c r="I16" s="212">
        <v>4</v>
      </c>
      <c r="J16" s="212">
        <v>15</v>
      </c>
      <c r="K16" s="212">
        <v>0</v>
      </c>
      <c r="L16" s="212">
        <v>0</v>
      </c>
      <c r="M16" s="212">
        <v>3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61</v>
      </c>
      <c r="S16" s="390">
        <f t="shared" si="1"/>
        <v>194</v>
      </c>
      <c r="T16" s="403"/>
      <c r="U16" s="365">
        <v>85</v>
      </c>
      <c r="V16" s="358">
        <v>0</v>
      </c>
      <c r="W16" s="359">
        <f t="shared" si="2"/>
        <v>85</v>
      </c>
      <c r="Y16" s="22">
        <v>8</v>
      </c>
    </row>
    <row r="17" spans="1:25">
      <c r="A17" s="22">
        <v>9</v>
      </c>
      <c r="B17" s="209" t="s">
        <v>16</v>
      </c>
      <c r="C17" s="216">
        <v>22</v>
      </c>
      <c r="D17" s="212">
        <v>20</v>
      </c>
      <c r="E17" s="212">
        <v>10</v>
      </c>
      <c r="F17" s="212">
        <v>5</v>
      </c>
      <c r="G17" s="212">
        <v>4</v>
      </c>
      <c r="H17" s="212">
        <v>14</v>
      </c>
      <c r="I17" s="212">
        <v>5</v>
      </c>
      <c r="J17" s="212">
        <v>7</v>
      </c>
      <c r="K17" s="212">
        <v>1</v>
      </c>
      <c r="L17" s="212">
        <v>0</v>
      </c>
      <c r="M17" s="212">
        <v>3</v>
      </c>
      <c r="N17" s="212">
        <v>1</v>
      </c>
      <c r="O17" s="212">
        <v>0</v>
      </c>
      <c r="P17" s="212">
        <v>2</v>
      </c>
      <c r="Q17" s="217">
        <v>1</v>
      </c>
      <c r="R17" s="216">
        <f t="shared" si="0"/>
        <v>95</v>
      </c>
      <c r="S17" s="390">
        <f t="shared" si="1"/>
        <v>208</v>
      </c>
      <c r="T17" s="403"/>
      <c r="U17" s="365">
        <v>101</v>
      </c>
      <c r="V17" s="358">
        <v>0</v>
      </c>
      <c r="W17" s="359">
        <f t="shared" si="2"/>
        <v>101</v>
      </c>
      <c r="Y17" s="22">
        <v>9</v>
      </c>
    </row>
    <row r="18" spans="1:25">
      <c r="A18" s="22" t="s">
        <v>17</v>
      </c>
      <c r="B18" s="209" t="s">
        <v>16</v>
      </c>
      <c r="C18" s="216">
        <v>15</v>
      </c>
      <c r="D18" s="212">
        <v>16</v>
      </c>
      <c r="E18" s="212">
        <v>5</v>
      </c>
      <c r="F18" s="212">
        <v>4</v>
      </c>
      <c r="G18" s="212">
        <v>2</v>
      </c>
      <c r="H18" s="212">
        <v>14</v>
      </c>
      <c r="I18" s="212">
        <v>4</v>
      </c>
      <c r="J18" s="212">
        <v>15</v>
      </c>
      <c r="K18" s="212">
        <v>2</v>
      </c>
      <c r="L18" s="212">
        <v>0</v>
      </c>
      <c r="M18" s="212">
        <v>5</v>
      </c>
      <c r="N18" s="212">
        <v>0</v>
      </c>
      <c r="O18" s="212">
        <v>0</v>
      </c>
      <c r="P18" s="212">
        <v>1</v>
      </c>
      <c r="Q18" s="217">
        <v>0</v>
      </c>
      <c r="R18" s="216">
        <f t="shared" si="0"/>
        <v>83</v>
      </c>
      <c r="S18" s="390">
        <f t="shared" si="1"/>
        <v>238</v>
      </c>
      <c r="T18" s="403"/>
      <c r="U18" s="365">
        <v>107</v>
      </c>
      <c r="V18" s="358">
        <v>0</v>
      </c>
      <c r="W18" s="359">
        <f t="shared" si="2"/>
        <v>107</v>
      </c>
      <c r="Y18" s="22" t="s">
        <v>17</v>
      </c>
    </row>
    <row r="19" spans="1:25">
      <c r="A19" s="22" t="s">
        <v>18</v>
      </c>
      <c r="B19" s="209" t="s">
        <v>16</v>
      </c>
      <c r="C19" s="216">
        <v>19</v>
      </c>
      <c r="D19" s="212">
        <v>9</v>
      </c>
      <c r="E19" s="212">
        <v>3</v>
      </c>
      <c r="F19" s="212">
        <v>2</v>
      </c>
      <c r="G19" s="212">
        <v>2</v>
      </c>
      <c r="H19" s="212">
        <v>8</v>
      </c>
      <c r="I19" s="212">
        <v>4</v>
      </c>
      <c r="J19" s="212">
        <v>6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1</v>
      </c>
      <c r="R19" s="216">
        <f t="shared" si="0"/>
        <v>54</v>
      </c>
      <c r="S19" s="390">
        <f t="shared" si="1"/>
        <v>213</v>
      </c>
      <c r="T19" s="403"/>
      <c r="U19" s="365">
        <v>89</v>
      </c>
      <c r="V19" s="358">
        <v>0</v>
      </c>
      <c r="W19" s="359">
        <f t="shared" si="2"/>
        <v>89</v>
      </c>
      <c r="Y19" s="22" t="s">
        <v>18</v>
      </c>
    </row>
    <row r="20" spans="1:25">
      <c r="A20" s="22" t="s">
        <v>19</v>
      </c>
      <c r="B20" s="209" t="s">
        <v>21</v>
      </c>
      <c r="C20" s="216">
        <v>11</v>
      </c>
      <c r="D20" s="212">
        <v>7</v>
      </c>
      <c r="E20" s="212">
        <v>6</v>
      </c>
      <c r="F20" s="212">
        <v>2</v>
      </c>
      <c r="G20" s="212">
        <v>4</v>
      </c>
      <c r="H20" s="212">
        <v>6</v>
      </c>
      <c r="I20" s="212">
        <v>2</v>
      </c>
      <c r="J20" s="212">
        <v>3</v>
      </c>
      <c r="K20" s="212">
        <v>0</v>
      </c>
      <c r="L20" s="212">
        <v>0</v>
      </c>
      <c r="M20" s="212">
        <v>1</v>
      </c>
      <c r="N20" s="212">
        <v>0</v>
      </c>
      <c r="O20" s="212">
        <v>2</v>
      </c>
      <c r="P20" s="212">
        <v>2</v>
      </c>
      <c r="Q20" s="217">
        <v>0</v>
      </c>
      <c r="R20" s="216">
        <f t="shared" si="0"/>
        <v>46</v>
      </c>
      <c r="S20" s="390">
        <f t="shared" si="1"/>
        <v>158</v>
      </c>
      <c r="T20" s="403"/>
      <c r="U20" s="365">
        <v>68</v>
      </c>
      <c r="V20" s="358">
        <v>0</v>
      </c>
      <c r="W20" s="359">
        <f t="shared" si="2"/>
        <v>68</v>
      </c>
      <c r="Y20" s="22" t="s">
        <v>19</v>
      </c>
    </row>
    <row r="21" spans="1:25">
      <c r="A21" s="22" t="s">
        <v>20</v>
      </c>
      <c r="B21" s="209" t="s">
        <v>21</v>
      </c>
      <c r="C21" s="216">
        <v>15</v>
      </c>
      <c r="D21" s="212">
        <v>8</v>
      </c>
      <c r="E21" s="212">
        <v>2</v>
      </c>
      <c r="F21" s="212">
        <v>1</v>
      </c>
      <c r="G21" s="212">
        <v>5</v>
      </c>
      <c r="H21" s="212">
        <v>3</v>
      </c>
      <c r="I21" s="212">
        <v>0</v>
      </c>
      <c r="J21" s="212">
        <v>5</v>
      </c>
      <c r="K21" s="212">
        <v>0</v>
      </c>
      <c r="L21" s="212">
        <v>0</v>
      </c>
      <c r="M21" s="212">
        <v>0</v>
      </c>
      <c r="N21" s="212">
        <v>1</v>
      </c>
      <c r="O21" s="212">
        <v>0</v>
      </c>
      <c r="P21" s="212">
        <v>0</v>
      </c>
      <c r="Q21" s="217">
        <v>0</v>
      </c>
      <c r="R21" s="216">
        <f t="shared" si="0"/>
        <v>40</v>
      </c>
      <c r="S21" s="390">
        <f t="shared" si="1"/>
        <v>176</v>
      </c>
      <c r="T21" s="403"/>
      <c r="U21" s="365">
        <v>72</v>
      </c>
      <c r="V21" s="358">
        <v>0</v>
      </c>
      <c r="W21" s="359">
        <f t="shared" si="2"/>
        <v>72</v>
      </c>
      <c r="Y21" s="22" t="s">
        <v>20</v>
      </c>
    </row>
    <row r="22" spans="1:25">
      <c r="A22" s="22" t="s">
        <v>22</v>
      </c>
      <c r="B22" s="209" t="s">
        <v>21</v>
      </c>
      <c r="C22" s="216">
        <v>19</v>
      </c>
      <c r="D22" s="212">
        <v>20</v>
      </c>
      <c r="E22" s="212">
        <v>7</v>
      </c>
      <c r="F22" s="212">
        <v>2</v>
      </c>
      <c r="G22" s="212">
        <v>1</v>
      </c>
      <c r="H22" s="212">
        <v>4</v>
      </c>
      <c r="I22" s="212">
        <v>0</v>
      </c>
      <c r="J22" s="212">
        <v>10</v>
      </c>
      <c r="K22" s="212">
        <v>0</v>
      </c>
      <c r="L22" s="212">
        <v>0</v>
      </c>
      <c r="M22" s="212">
        <v>1</v>
      </c>
      <c r="N22" s="212">
        <v>0</v>
      </c>
      <c r="O22" s="212">
        <v>0</v>
      </c>
      <c r="P22" s="212">
        <v>0</v>
      </c>
      <c r="Q22" s="217">
        <v>0</v>
      </c>
      <c r="R22" s="216">
        <f t="shared" si="0"/>
        <v>64</v>
      </c>
      <c r="S22" s="390">
        <f t="shared" si="1"/>
        <v>341</v>
      </c>
      <c r="T22" s="403"/>
      <c r="U22" s="365">
        <v>135</v>
      </c>
      <c r="V22" s="358">
        <v>0</v>
      </c>
      <c r="W22" s="359">
        <f t="shared" si="2"/>
        <v>135</v>
      </c>
      <c r="Y22" s="22" t="s">
        <v>22</v>
      </c>
    </row>
    <row r="23" spans="1:25">
      <c r="A23" s="22" t="s">
        <v>23</v>
      </c>
      <c r="B23" s="209" t="s">
        <v>21</v>
      </c>
      <c r="C23" s="216">
        <v>12</v>
      </c>
      <c r="D23" s="212">
        <v>12</v>
      </c>
      <c r="E23" s="212">
        <v>1</v>
      </c>
      <c r="F23" s="212">
        <v>3</v>
      </c>
      <c r="G23" s="212">
        <v>0</v>
      </c>
      <c r="H23" s="212">
        <v>8</v>
      </c>
      <c r="I23" s="212">
        <v>0</v>
      </c>
      <c r="J23" s="212">
        <v>6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42</v>
      </c>
      <c r="S23" s="390">
        <f t="shared" si="1"/>
        <v>159</v>
      </c>
      <c r="T23" s="403"/>
      <c r="U23" s="365">
        <v>67</v>
      </c>
      <c r="V23" s="358">
        <v>0</v>
      </c>
      <c r="W23" s="359">
        <f t="shared" si="2"/>
        <v>67</v>
      </c>
      <c r="Y23" s="22" t="s">
        <v>23</v>
      </c>
    </row>
    <row r="24" spans="1:25">
      <c r="A24" s="22" t="s">
        <v>24</v>
      </c>
      <c r="B24" s="209" t="s">
        <v>21</v>
      </c>
      <c r="C24" s="216">
        <v>8</v>
      </c>
      <c r="D24" s="212">
        <v>9</v>
      </c>
      <c r="E24" s="212">
        <v>2</v>
      </c>
      <c r="F24" s="212">
        <v>0</v>
      </c>
      <c r="G24" s="212">
        <v>1</v>
      </c>
      <c r="H24" s="212">
        <v>7</v>
      </c>
      <c r="I24" s="212">
        <v>3</v>
      </c>
      <c r="J24" s="212">
        <v>8</v>
      </c>
      <c r="K24" s="212">
        <v>0</v>
      </c>
      <c r="L24" s="212">
        <v>0</v>
      </c>
      <c r="M24" s="212">
        <v>0</v>
      </c>
      <c r="N24" s="212">
        <v>2</v>
      </c>
      <c r="O24" s="212">
        <v>0</v>
      </c>
      <c r="P24" s="212">
        <v>1</v>
      </c>
      <c r="Q24" s="217">
        <v>0</v>
      </c>
      <c r="R24" s="216">
        <f t="shared" si="0"/>
        <v>41</v>
      </c>
      <c r="S24" s="390">
        <f t="shared" si="1"/>
        <v>175</v>
      </c>
      <c r="T24" s="403"/>
      <c r="U24" s="365">
        <v>72</v>
      </c>
      <c r="V24" s="358">
        <v>0</v>
      </c>
      <c r="W24" s="359">
        <f t="shared" si="2"/>
        <v>72</v>
      </c>
      <c r="Y24" s="22" t="s">
        <v>24</v>
      </c>
    </row>
    <row r="25" spans="1:25">
      <c r="A25" s="22" t="s">
        <v>25</v>
      </c>
      <c r="B25" s="209" t="s">
        <v>21</v>
      </c>
      <c r="C25" s="216">
        <v>14</v>
      </c>
      <c r="D25" s="212">
        <v>11</v>
      </c>
      <c r="E25" s="212">
        <v>2</v>
      </c>
      <c r="F25" s="212">
        <v>1</v>
      </c>
      <c r="G25" s="212">
        <v>1</v>
      </c>
      <c r="H25" s="212">
        <v>6</v>
      </c>
      <c r="I25" s="212">
        <v>0</v>
      </c>
      <c r="J25" s="212">
        <v>5</v>
      </c>
      <c r="K25" s="212">
        <v>1</v>
      </c>
      <c r="L25" s="212">
        <v>1</v>
      </c>
      <c r="M25" s="212">
        <v>3</v>
      </c>
      <c r="N25" s="212">
        <v>2</v>
      </c>
      <c r="O25" s="212">
        <v>1</v>
      </c>
      <c r="P25" s="212">
        <v>0</v>
      </c>
      <c r="Q25" s="217">
        <v>0</v>
      </c>
      <c r="R25" s="216">
        <f t="shared" si="0"/>
        <v>48</v>
      </c>
      <c r="S25" s="390">
        <f t="shared" si="1"/>
        <v>261</v>
      </c>
      <c r="T25" s="403"/>
      <c r="U25" s="365">
        <v>103</v>
      </c>
      <c r="V25" s="358">
        <v>0</v>
      </c>
      <c r="W25" s="359">
        <f t="shared" si="2"/>
        <v>103</v>
      </c>
      <c r="Y25" s="22" t="s">
        <v>25</v>
      </c>
    </row>
    <row r="26" spans="1:25">
      <c r="A26" s="22" t="s">
        <v>26</v>
      </c>
      <c r="B26" s="209" t="s">
        <v>48</v>
      </c>
      <c r="C26" s="216">
        <v>10</v>
      </c>
      <c r="D26" s="212">
        <v>14</v>
      </c>
      <c r="E26" s="212">
        <v>6</v>
      </c>
      <c r="F26" s="212">
        <v>1</v>
      </c>
      <c r="G26" s="212">
        <v>0</v>
      </c>
      <c r="H26" s="212">
        <v>9</v>
      </c>
      <c r="I26" s="212">
        <v>1</v>
      </c>
      <c r="J26" s="212">
        <v>9</v>
      </c>
      <c r="K26" s="212">
        <v>0</v>
      </c>
      <c r="L26" s="212">
        <v>0</v>
      </c>
      <c r="M26" s="212">
        <v>2</v>
      </c>
      <c r="N26" s="212">
        <v>0</v>
      </c>
      <c r="O26" s="212">
        <v>1</v>
      </c>
      <c r="P26" s="212">
        <v>1</v>
      </c>
      <c r="Q26" s="217">
        <v>0</v>
      </c>
      <c r="R26" s="216">
        <f t="shared" si="0"/>
        <v>54</v>
      </c>
      <c r="S26" s="390">
        <f t="shared" si="1"/>
        <v>162</v>
      </c>
      <c r="T26" s="403"/>
      <c r="U26" s="365">
        <v>72</v>
      </c>
      <c r="V26" s="358">
        <v>0</v>
      </c>
      <c r="W26" s="359">
        <f t="shared" si="2"/>
        <v>72</v>
      </c>
      <c r="Y26" s="22" t="s">
        <v>26</v>
      </c>
    </row>
    <row r="27" spans="1:25">
      <c r="A27" s="22" t="s">
        <v>28</v>
      </c>
      <c r="B27" s="209" t="s">
        <v>27</v>
      </c>
      <c r="C27" s="216">
        <v>9</v>
      </c>
      <c r="D27" s="212">
        <v>10</v>
      </c>
      <c r="E27" s="212">
        <v>0</v>
      </c>
      <c r="F27" s="212">
        <v>0</v>
      </c>
      <c r="G27" s="212">
        <v>0</v>
      </c>
      <c r="H27" s="212">
        <v>7</v>
      </c>
      <c r="I27" s="212">
        <v>2</v>
      </c>
      <c r="J27" s="212">
        <v>6</v>
      </c>
      <c r="K27" s="212">
        <v>0</v>
      </c>
      <c r="L27" s="212">
        <v>0</v>
      </c>
      <c r="M27" s="212">
        <v>2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36</v>
      </c>
      <c r="S27" s="390">
        <f t="shared" si="1"/>
        <v>195</v>
      </c>
      <c r="T27" s="403"/>
      <c r="U27" s="365">
        <v>77</v>
      </c>
      <c r="V27" s="358">
        <v>0</v>
      </c>
      <c r="W27" s="359">
        <f t="shared" si="2"/>
        <v>77</v>
      </c>
      <c r="Y27" s="22" t="s">
        <v>28</v>
      </c>
    </row>
    <row r="28" spans="1:25">
      <c r="A28" s="22" t="s">
        <v>29</v>
      </c>
      <c r="B28" s="209" t="s">
        <v>27</v>
      </c>
      <c r="C28" s="216">
        <v>16</v>
      </c>
      <c r="D28" s="212">
        <v>15</v>
      </c>
      <c r="E28" s="212">
        <v>9</v>
      </c>
      <c r="F28" s="212">
        <v>1</v>
      </c>
      <c r="G28" s="212">
        <v>2</v>
      </c>
      <c r="H28" s="212">
        <v>9</v>
      </c>
      <c r="I28" s="212">
        <v>2</v>
      </c>
      <c r="J28" s="212">
        <v>3</v>
      </c>
      <c r="K28" s="212">
        <v>0</v>
      </c>
      <c r="L28" s="212">
        <v>1</v>
      </c>
      <c r="M28" s="212">
        <v>1</v>
      </c>
      <c r="N28" s="212">
        <v>2</v>
      </c>
      <c r="O28" s="212">
        <v>0</v>
      </c>
      <c r="P28" s="212">
        <v>0</v>
      </c>
      <c r="Q28" s="217">
        <v>0</v>
      </c>
      <c r="R28" s="216">
        <f t="shared" si="0"/>
        <v>61</v>
      </c>
      <c r="S28" s="390">
        <f t="shared" si="1"/>
        <v>164</v>
      </c>
      <c r="T28" s="403"/>
      <c r="U28" s="365">
        <v>75</v>
      </c>
      <c r="V28" s="358">
        <v>0</v>
      </c>
      <c r="W28" s="359">
        <f t="shared" si="2"/>
        <v>75</v>
      </c>
      <c r="Y28" s="22" t="s">
        <v>29</v>
      </c>
    </row>
    <row r="29" spans="1:25">
      <c r="A29" s="22" t="s">
        <v>30</v>
      </c>
      <c r="B29" s="209" t="s">
        <v>27</v>
      </c>
      <c r="C29" s="216">
        <v>26</v>
      </c>
      <c r="D29" s="212">
        <v>26</v>
      </c>
      <c r="E29" s="212">
        <v>2</v>
      </c>
      <c r="F29" s="212">
        <v>6</v>
      </c>
      <c r="G29" s="212">
        <v>3</v>
      </c>
      <c r="H29" s="212">
        <v>5</v>
      </c>
      <c r="I29" s="212">
        <v>1</v>
      </c>
      <c r="J29" s="212">
        <v>10</v>
      </c>
      <c r="K29" s="212">
        <v>0</v>
      </c>
      <c r="L29" s="212">
        <v>0</v>
      </c>
      <c r="M29" s="212">
        <v>2</v>
      </c>
      <c r="N29" s="212">
        <v>1</v>
      </c>
      <c r="O29" s="212">
        <v>0</v>
      </c>
      <c r="P29" s="212">
        <v>0</v>
      </c>
      <c r="Q29" s="217">
        <v>3</v>
      </c>
      <c r="R29" s="216">
        <f t="shared" si="0"/>
        <v>85</v>
      </c>
      <c r="S29" s="390">
        <f t="shared" si="1"/>
        <v>218</v>
      </c>
      <c r="T29" s="403"/>
      <c r="U29" s="365">
        <v>101</v>
      </c>
      <c r="V29" s="358">
        <v>0</v>
      </c>
      <c r="W29" s="359">
        <f t="shared" si="2"/>
        <v>101</v>
      </c>
      <c r="Y29" s="22" t="s">
        <v>30</v>
      </c>
    </row>
    <row r="30" spans="1:25">
      <c r="A30" s="22" t="s">
        <v>32</v>
      </c>
      <c r="B30" s="209" t="s">
        <v>31</v>
      </c>
      <c r="C30" s="216">
        <v>7</v>
      </c>
      <c r="D30" s="212">
        <v>19</v>
      </c>
      <c r="E30" s="212">
        <v>3</v>
      </c>
      <c r="F30" s="212">
        <v>6</v>
      </c>
      <c r="G30" s="212">
        <v>2</v>
      </c>
      <c r="H30" s="212">
        <v>4</v>
      </c>
      <c r="I30" s="212">
        <v>0</v>
      </c>
      <c r="J30" s="212">
        <v>11</v>
      </c>
      <c r="K30" s="212">
        <v>0</v>
      </c>
      <c r="L30" s="212">
        <v>0</v>
      </c>
      <c r="M30" s="212">
        <v>7</v>
      </c>
      <c r="N30" s="212">
        <v>0</v>
      </c>
      <c r="O30" s="212">
        <v>1</v>
      </c>
      <c r="P30" s="212">
        <v>0</v>
      </c>
      <c r="Q30" s="217">
        <v>0</v>
      </c>
      <c r="R30" s="216">
        <f t="shared" si="0"/>
        <v>60</v>
      </c>
      <c r="S30" s="390">
        <f t="shared" si="1"/>
        <v>246</v>
      </c>
      <c r="T30" s="403"/>
      <c r="U30" s="365">
        <v>102</v>
      </c>
      <c r="V30" s="358">
        <v>0</v>
      </c>
      <c r="W30" s="359">
        <f t="shared" si="2"/>
        <v>102</v>
      </c>
      <c r="Y30" s="22" t="s">
        <v>32</v>
      </c>
    </row>
    <row r="31" spans="1:25">
      <c r="A31" s="22" t="s">
        <v>33</v>
      </c>
      <c r="B31" s="209" t="s">
        <v>31</v>
      </c>
      <c r="C31" s="216">
        <v>14</v>
      </c>
      <c r="D31" s="212">
        <v>8</v>
      </c>
      <c r="E31" s="212">
        <v>0</v>
      </c>
      <c r="F31" s="212">
        <v>2</v>
      </c>
      <c r="G31" s="212">
        <v>4</v>
      </c>
      <c r="H31" s="212">
        <v>5</v>
      </c>
      <c r="I31" s="212">
        <v>2</v>
      </c>
      <c r="J31" s="212">
        <v>15</v>
      </c>
      <c r="K31" s="212">
        <v>0</v>
      </c>
      <c r="L31" s="212">
        <v>0</v>
      </c>
      <c r="M31" s="212">
        <v>4</v>
      </c>
      <c r="N31" s="212">
        <v>1</v>
      </c>
      <c r="O31" s="212">
        <v>1</v>
      </c>
      <c r="P31" s="212">
        <v>0</v>
      </c>
      <c r="Q31" s="217">
        <v>0</v>
      </c>
      <c r="R31" s="216">
        <f t="shared" si="0"/>
        <v>56</v>
      </c>
      <c r="S31" s="390">
        <f t="shared" si="1"/>
        <v>211</v>
      </c>
      <c r="T31" s="403"/>
      <c r="U31" s="365">
        <v>89</v>
      </c>
      <c r="V31" s="358">
        <v>0</v>
      </c>
      <c r="W31" s="359">
        <f t="shared" si="2"/>
        <v>89</v>
      </c>
      <c r="Y31" s="22" t="s">
        <v>33</v>
      </c>
    </row>
    <row r="32" spans="1:25">
      <c r="A32" s="22" t="s">
        <v>34</v>
      </c>
      <c r="B32" s="209" t="s">
        <v>31</v>
      </c>
      <c r="C32" s="216">
        <v>14</v>
      </c>
      <c r="D32" s="212">
        <v>11</v>
      </c>
      <c r="E32" s="212">
        <v>1</v>
      </c>
      <c r="F32" s="212">
        <v>1</v>
      </c>
      <c r="G32" s="212">
        <v>2</v>
      </c>
      <c r="H32" s="212">
        <v>6</v>
      </c>
      <c r="I32" s="212">
        <v>1</v>
      </c>
      <c r="J32" s="212">
        <v>13</v>
      </c>
      <c r="K32" s="212">
        <v>1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7">
        <v>0</v>
      </c>
      <c r="R32" s="216">
        <f t="shared" si="0"/>
        <v>50</v>
      </c>
      <c r="S32" s="390">
        <f t="shared" si="1"/>
        <v>280</v>
      </c>
      <c r="T32" s="403"/>
      <c r="U32" s="365">
        <v>110</v>
      </c>
      <c r="V32" s="358">
        <v>0</v>
      </c>
      <c r="W32" s="359">
        <f t="shared" si="2"/>
        <v>110</v>
      </c>
      <c r="Y32" s="22" t="s">
        <v>34</v>
      </c>
    </row>
    <row r="33" spans="1:25">
      <c r="A33" s="22" t="s">
        <v>35</v>
      </c>
      <c r="B33" s="209" t="s">
        <v>31</v>
      </c>
      <c r="C33" s="216">
        <v>14</v>
      </c>
      <c r="D33" s="212">
        <v>17</v>
      </c>
      <c r="E33" s="212">
        <v>3</v>
      </c>
      <c r="F33" s="212">
        <v>3</v>
      </c>
      <c r="G33" s="212">
        <v>3</v>
      </c>
      <c r="H33" s="212">
        <v>8</v>
      </c>
      <c r="I33" s="212">
        <v>2</v>
      </c>
      <c r="J33" s="212">
        <v>15</v>
      </c>
      <c r="K33" s="212">
        <v>0</v>
      </c>
      <c r="L33" s="212">
        <v>0</v>
      </c>
      <c r="M33" s="212">
        <v>5</v>
      </c>
      <c r="N33" s="212">
        <v>5</v>
      </c>
      <c r="O33" s="212">
        <v>0</v>
      </c>
      <c r="P33" s="212">
        <v>1</v>
      </c>
      <c r="Q33" s="217">
        <v>0</v>
      </c>
      <c r="R33" s="216">
        <f t="shared" si="0"/>
        <v>76</v>
      </c>
      <c r="S33" s="390">
        <f t="shared" si="1"/>
        <v>263</v>
      </c>
      <c r="T33" s="403"/>
      <c r="U33" s="365">
        <v>113</v>
      </c>
      <c r="V33" s="358">
        <v>0</v>
      </c>
      <c r="W33" s="359">
        <f t="shared" si="2"/>
        <v>113</v>
      </c>
      <c r="Y33" s="22" t="s">
        <v>35</v>
      </c>
    </row>
    <row r="34" spans="1:25">
      <c r="A34" s="22" t="s">
        <v>36</v>
      </c>
      <c r="B34" s="209" t="s">
        <v>31</v>
      </c>
      <c r="C34" s="216">
        <v>11</v>
      </c>
      <c r="D34" s="212">
        <v>15</v>
      </c>
      <c r="E34" s="212">
        <v>4</v>
      </c>
      <c r="F34" s="212">
        <v>3</v>
      </c>
      <c r="G34" s="212">
        <v>0</v>
      </c>
      <c r="H34" s="212">
        <v>6</v>
      </c>
      <c r="I34" s="212">
        <v>2</v>
      </c>
      <c r="J34" s="212">
        <v>16</v>
      </c>
      <c r="K34" s="212">
        <v>3</v>
      </c>
      <c r="L34" s="212">
        <v>1</v>
      </c>
      <c r="M34" s="212">
        <v>3</v>
      </c>
      <c r="N34" s="212">
        <v>1</v>
      </c>
      <c r="O34" s="212">
        <v>1</v>
      </c>
      <c r="P34" s="212">
        <v>0</v>
      </c>
      <c r="Q34" s="217">
        <v>0</v>
      </c>
      <c r="R34" s="216">
        <f t="shared" si="0"/>
        <v>66</v>
      </c>
      <c r="S34" s="390">
        <f t="shared" si="1"/>
        <v>204</v>
      </c>
      <c r="T34" s="403"/>
      <c r="U34" s="365">
        <v>90</v>
      </c>
      <c r="V34" s="358">
        <v>0</v>
      </c>
      <c r="W34" s="359">
        <f t="shared" si="2"/>
        <v>90</v>
      </c>
      <c r="Y34" s="22" t="s">
        <v>36</v>
      </c>
    </row>
    <row r="35" spans="1:25">
      <c r="A35" s="22" t="s">
        <v>38</v>
      </c>
      <c r="B35" s="209" t="s">
        <v>37</v>
      </c>
      <c r="C35" s="216">
        <v>19</v>
      </c>
      <c r="D35" s="212">
        <v>16</v>
      </c>
      <c r="E35" s="212">
        <v>6</v>
      </c>
      <c r="F35" s="212">
        <v>1</v>
      </c>
      <c r="G35" s="212">
        <v>0</v>
      </c>
      <c r="H35" s="212">
        <v>7</v>
      </c>
      <c r="I35" s="212">
        <v>0</v>
      </c>
      <c r="J35" s="212">
        <v>16</v>
      </c>
      <c r="K35" s="212">
        <v>0</v>
      </c>
      <c r="L35" s="212">
        <v>1</v>
      </c>
      <c r="M35" s="212">
        <v>4</v>
      </c>
      <c r="N35" s="212">
        <v>2</v>
      </c>
      <c r="O35" s="212">
        <v>0</v>
      </c>
      <c r="P35" s="212">
        <v>2</v>
      </c>
      <c r="Q35" s="217">
        <v>0</v>
      </c>
      <c r="R35" s="216">
        <f t="shared" si="0"/>
        <v>74</v>
      </c>
      <c r="S35" s="390">
        <f t="shared" si="1"/>
        <v>280</v>
      </c>
      <c r="T35" s="403"/>
      <c r="U35" s="365">
        <v>118</v>
      </c>
      <c r="V35" s="358">
        <v>0</v>
      </c>
      <c r="W35" s="359">
        <f t="shared" si="2"/>
        <v>118</v>
      </c>
      <c r="Y35" s="22" t="s">
        <v>38</v>
      </c>
    </row>
    <row r="36" spans="1:25">
      <c r="A36" s="22" t="s">
        <v>39</v>
      </c>
      <c r="B36" s="209" t="s">
        <v>37</v>
      </c>
      <c r="C36" s="216">
        <v>20</v>
      </c>
      <c r="D36" s="212">
        <v>15</v>
      </c>
      <c r="E36" s="212">
        <v>5</v>
      </c>
      <c r="F36" s="212">
        <v>2</v>
      </c>
      <c r="G36" s="212">
        <v>0</v>
      </c>
      <c r="H36" s="212">
        <v>11</v>
      </c>
      <c r="I36" s="212">
        <v>4</v>
      </c>
      <c r="J36" s="212">
        <v>19</v>
      </c>
      <c r="K36" s="212">
        <v>1</v>
      </c>
      <c r="L36" s="212">
        <v>2</v>
      </c>
      <c r="M36" s="212">
        <v>3</v>
      </c>
      <c r="N36" s="212">
        <v>2</v>
      </c>
      <c r="O36" s="212">
        <v>0</v>
      </c>
      <c r="P36" s="212">
        <v>0</v>
      </c>
      <c r="Q36" s="217">
        <v>0</v>
      </c>
      <c r="R36" s="216">
        <f t="shared" si="0"/>
        <v>84</v>
      </c>
      <c r="S36" s="390">
        <f t="shared" si="1"/>
        <v>315</v>
      </c>
      <c r="T36" s="403"/>
      <c r="U36" s="365">
        <v>133</v>
      </c>
      <c r="V36" s="358">
        <v>0</v>
      </c>
      <c r="W36" s="359">
        <f t="shared" si="2"/>
        <v>133</v>
      </c>
      <c r="Y36" s="22" t="s">
        <v>39</v>
      </c>
    </row>
    <row r="37" spans="1:25">
      <c r="A37" s="22" t="s">
        <v>40</v>
      </c>
      <c r="B37" s="209" t="s">
        <v>37</v>
      </c>
      <c r="C37" s="151">
        <v>20</v>
      </c>
      <c r="D37" s="148">
        <v>20</v>
      </c>
      <c r="E37" s="148">
        <v>4</v>
      </c>
      <c r="F37" s="148">
        <v>4</v>
      </c>
      <c r="G37" s="148">
        <v>0</v>
      </c>
      <c r="H37" s="148">
        <v>12</v>
      </c>
      <c r="I37" s="148">
        <v>3</v>
      </c>
      <c r="J37" s="148">
        <v>13</v>
      </c>
      <c r="K37" s="148">
        <v>0</v>
      </c>
      <c r="L37" s="148">
        <v>0</v>
      </c>
      <c r="M37" s="148">
        <v>3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79</v>
      </c>
      <c r="S37" s="390">
        <f t="shared" si="1"/>
        <v>263</v>
      </c>
      <c r="T37" s="404"/>
      <c r="U37" s="365">
        <v>114</v>
      </c>
      <c r="V37" s="358">
        <v>0</v>
      </c>
      <c r="W37" s="359">
        <f t="shared" si="2"/>
        <v>114</v>
      </c>
      <c r="Y37" s="22" t="s">
        <v>40</v>
      </c>
    </row>
    <row r="38" spans="1:25">
      <c r="A38" s="22">
        <v>30</v>
      </c>
      <c r="B38" s="209" t="s">
        <v>37</v>
      </c>
      <c r="C38" s="151">
        <v>23</v>
      </c>
      <c r="D38" s="148">
        <v>31</v>
      </c>
      <c r="E38" s="148">
        <v>5</v>
      </c>
      <c r="F38" s="148">
        <v>1</v>
      </c>
      <c r="G38" s="148">
        <v>1</v>
      </c>
      <c r="H38" s="148">
        <v>7</v>
      </c>
      <c r="I38" s="148">
        <v>3</v>
      </c>
      <c r="J38" s="148">
        <v>18</v>
      </c>
      <c r="K38" s="148">
        <v>0</v>
      </c>
      <c r="L38" s="148">
        <v>0</v>
      </c>
      <c r="M38" s="148">
        <v>8</v>
      </c>
      <c r="N38" s="148">
        <v>1</v>
      </c>
      <c r="O38" s="148">
        <v>0</v>
      </c>
      <c r="P38" s="148">
        <v>1</v>
      </c>
      <c r="Q38" s="149">
        <v>0</v>
      </c>
      <c r="R38" s="216">
        <f t="shared" si="0"/>
        <v>99</v>
      </c>
      <c r="S38" s="390">
        <f t="shared" si="1"/>
        <v>360</v>
      </c>
      <c r="T38" s="404"/>
      <c r="U38" s="365">
        <v>153</v>
      </c>
      <c r="V38" s="358">
        <v>0</v>
      </c>
      <c r="W38" s="359">
        <f t="shared" si="2"/>
        <v>153</v>
      </c>
      <c r="Y38" s="22">
        <v>30</v>
      </c>
    </row>
    <row r="39" spans="1:25">
      <c r="A39" s="22">
        <v>31</v>
      </c>
      <c r="B39" s="209" t="s">
        <v>41</v>
      </c>
      <c r="C39" s="151">
        <v>37</v>
      </c>
      <c r="D39" s="148">
        <v>43</v>
      </c>
      <c r="E39" s="148">
        <v>4</v>
      </c>
      <c r="F39" s="148">
        <v>5</v>
      </c>
      <c r="G39" s="148">
        <v>0</v>
      </c>
      <c r="H39" s="148">
        <v>28</v>
      </c>
      <c r="I39" s="148">
        <v>0</v>
      </c>
      <c r="J39" s="148">
        <v>8</v>
      </c>
      <c r="K39" s="148">
        <v>1</v>
      </c>
      <c r="L39" s="148">
        <v>0</v>
      </c>
      <c r="M39" s="148">
        <v>3</v>
      </c>
      <c r="N39" s="148">
        <v>0</v>
      </c>
      <c r="O39" s="148">
        <v>0</v>
      </c>
      <c r="P39" s="148">
        <v>0</v>
      </c>
      <c r="Q39" s="149">
        <v>1</v>
      </c>
      <c r="R39" s="216">
        <f t="shared" si="0"/>
        <v>130</v>
      </c>
      <c r="S39" s="390">
        <f t="shared" si="1"/>
        <v>248</v>
      </c>
      <c r="T39" s="404"/>
      <c r="U39" s="365">
        <v>126</v>
      </c>
      <c r="V39" s="358">
        <v>0</v>
      </c>
      <c r="W39" s="359">
        <f t="shared" si="2"/>
        <v>126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17</v>
      </c>
      <c r="D40" s="150">
        <v>25</v>
      </c>
      <c r="E40" s="150">
        <v>2</v>
      </c>
      <c r="F40" s="150">
        <v>1</v>
      </c>
      <c r="G40" s="150">
        <v>0</v>
      </c>
      <c r="H40" s="150">
        <v>14</v>
      </c>
      <c r="I40" s="150">
        <v>2</v>
      </c>
      <c r="J40" s="150">
        <v>9</v>
      </c>
      <c r="K40" s="150">
        <v>0</v>
      </c>
      <c r="L40" s="150">
        <v>0</v>
      </c>
      <c r="M40" s="150">
        <v>4</v>
      </c>
      <c r="N40" s="150">
        <v>3</v>
      </c>
      <c r="O40" s="150">
        <v>0</v>
      </c>
      <c r="P40" s="150">
        <v>0</v>
      </c>
      <c r="Q40" s="153">
        <v>0</v>
      </c>
      <c r="R40" s="391">
        <f>SUM(C40:Q40)</f>
        <v>77</v>
      </c>
      <c r="S40" s="392">
        <f t="shared" si="1"/>
        <v>196</v>
      </c>
      <c r="T40" s="404"/>
      <c r="U40" s="366">
        <v>91</v>
      </c>
      <c r="V40" s="361">
        <v>0</v>
      </c>
      <c r="W40" s="362">
        <f>U40+V40</f>
        <v>91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525</v>
      </c>
      <c r="D42" s="53">
        <f t="shared" si="3"/>
        <v>553</v>
      </c>
      <c r="E42" s="53">
        <f t="shared" si="3"/>
        <v>167</v>
      </c>
      <c r="F42" s="53">
        <f t="shared" si="3"/>
        <v>92</v>
      </c>
      <c r="G42" s="53">
        <f t="shared" si="3"/>
        <v>54</v>
      </c>
      <c r="H42" s="53">
        <f t="shared" si="3"/>
        <v>310</v>
      </c>
      <c r="I42" s="53">
        <f t="shared" si="3"/>
        <v>70</v>
      </c>
      <c r="J42" s="53">
        <f t="shared" si="3"/>
        <v>324</v>
      </c>
      <c r="K42" s="53">
        <f t="shared" si="3"/>
        <v>18</v>
      </c>
      <c r="L42" s="53">
        <f t="shared" si="3"/>
        <v>11</v>
      </c>
      <c r="M42" s="53">
        <f t="shared" si="3"/>
        <v>90</v>
      </c>
      <c r="N42" s="53">
        <f t="shared" si="3"/>
        <v>29</v>
      </c>
      <c r="O42" s="53">
        <f t="shared" si="3"/>
        <v>9</v>
      </c>
      <c r="P42" s="53">
        <f t="shared" si="3"/>
        <v>17</v>
      </c>
      <c r="Q42" s="227">
        <f t="shared" si="3"/>
        <v>6</v>
      </c>
      <c r="R42" s="399"/>
      <c r="S42" s="400"/>
      <c r="T42" s="397"/>
      <c r="U42" s="229">
        <f t="shared" si="3"/>
        <v>3175</v>
      </c>
      <c r="V42" s="230">
        <f t="shared" si="3"/>
        <v>0</v>
      </c>
      <c r="W42" s="231">
        <f t="shared" si="3"/>
        <v>3175</v>
      </c>
    </row>
    <row r="43" spans="1:25" ht="13.5" thickBot="1">
      <c r="A43" s="157" t="s">
        <v>43</v>
      </c>
      <c r="B43" s="156"/>
      <c r="C43" s="154">
        <f t="shared" ref="C43:Q43" si="4">C42/$W$42</f>
        <v>0.16535433070866143</v>
      </c>
      <c r="D43" s="155">
        <f t="shared" si="4"/>
        <v>0.17417322834645668</v>
      </c>
      <c r="E43" s="155">
        <f t="shared" si="4"/>
        <v>5.2598425196850394E-2</v>
      </c>
      <c r="F43" s="155">
        <f t="shared" si="4"/>
        <v>2.8976377952755906E-2</v>
      </c>
      <c r="G43" s="155">
        <f t="shared" si="4"/>
        <v>1.7007874015748031E-2</v>
      </c>
      <c r="H43" s="155">
        <f t="shared" si="4"/>
        <v>9.763779527559055E-2</v>
      </c>
      <c r="I43" s="155">
        <f t="shared" si="4"/>
        <v>2.2047244094488189E-2</v>
      </c>
      <c r="J43" s="155">
        <f t="shared" si="4"/>
        <v>0.10204724409448819</v>
      </c>
      <c r="K43" s="155">
        <f t="shared" si="4"/>
        <v>5.6692913385826774E-3</v>
      </c>
      <c r="L43" s="155">
        <f t="shared" si="4"/>
        <v>3.4645669291338585E-3</v>
      </c>
      <c r="M43" s="155">
        <f t="shared" si="4"/>
        <v>2.8346456692913385E-2</v>
      </c>
      <c r="N43" s="155">
        <f t="shared" si="4"/>
        <v>9.1338582677165346E-3</v>
      </c>
      <c r="O43" s="155">
        <f t="shared" si="4"/>
        <v>2.8346456692913387E-3</v>
      </c>
      <c r="P43" s="155">
        <f t="shared" si="4"/>
        <v>5.3543307086614169E-3</v>
      </c>
      <c r="Q43" s="228">
        <f t="shared" si="4"/>
        <v>1.8897637795275591E-3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52"/>
  <sheetViews>
    <sheetView topLeftCell="A19" zoomScale="150" zoomScaleNormal="150" workbookViewId="0">
      <pane xSplit="1" topLeftCell="B1" activePane="topRight" state="frozen"/>
      <selection pane="topRight" activeCell="P41" sqref="P41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266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502" t="s">
        <v>265</v>
      </c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4"/>
      <c r="R7" s="226"/>
      <c r="S7" s="226"/>
      <c r="T7" s="226"/>
    </row>
    <row r="8" spans="1:25" ht="161.25" thickBot="1">
      <c r="A8" s="58" t="s">
        <v>1</v>
      </c>
      <c r="B8" s="159" t="s">
        <v>50</v>
      </c>
      <c r="C8" s="215" t="s">
        <v>69</v>
      </c>
      <c r="D8" s="215" t="s">
        <v>81</v>
      </c>
      <c r="E8" s="215" t="s">
        <v>93</v>
      </c>
      <c r="F8" s="215" t="s">
        <v>105</v>
      </c>
      <c r="G8" s="215" t="s">
        <v>117</v>
      </c>
      <c r="H8" s="215" t="s">
        <v>128</v>
      </c>
      <c r="I8" s="215" t="s">
        <v>140</v>
      </c>
      <c r="J8" s="215" t="s">
        <v>152</v>
      </c>
      <c r="K8" s="215" t="s">
        <v>164</v>
      </c>
      <c r="L8" s="215" t="s">
        <v>176</v>
      </c>
      <c r="M8" s="215" t="s">
        <v>182</v>
      </c>
      <c r="N8" s="215" t="s">
        <v>194</v>
      </c>
      <c r="O8" s="215" t="s">
        <v>206</v>
      </c>
      <c r="P8" s="215" t="s">
        <v>218</v>
      </c>
      <c r="Q8" s="215" t="s">
        <v>230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7</v>
      </c>
      <c r="D9" s="212">
        <v>5</v>
      </c>
      <c r="E9" s="212">
        <v>6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7">
        <v>0</v>
      </c>
      <c r="R9" s="216">
        <f>SUM(C9:Q9)</f>
        <v>18</v>
      </c>
      <c r="S9" s="390">
        <f>3*U9-R9</f>
        <v>33</v>
      </c>
      <c r="T9" s="403"/>
      <c r="U9" s="365">
        <v>17</v>
      </c>
      <c r="V9" s="358">
        <v>0</v>
      </c>
      <c r="W9" s="359">
        <f>U9+V9</f>
        <v>17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3</v>
      </c>
      <c r="D10" s="212">
        <v>2</v>
      </c>
      <c r="E10" s="212">
        <v>1</v>
      </c>
      <c r="F10" s="212">
        <v>0</v>
      </c>
      <c r="G10" s="212">
        <v>1</v>
      </c>
      <c r="H10" s="212">
        <v>0</v>
      </c>
      <c r="I10" s="212">
        <v>1</v>
      </c>
      <c r="J10" s="212">
        <v>1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7">
        <v>0</v>
      </c>
      <c r="R10" s="216">
        <f t="shared" ref="R10:R39" si="0">SUM(C10:Q10)</f>
        <v>9</v>
      </c>
      <c r="S10" s="390">
        <f t="shared" ref="S10:S40" si="1">3*U10-R10</f>
        <v>36</v>
      </c>
      <c r="T10" s="403"/>
      <c r="U10" s="365">
        <v>15</v>
      </c>
      <c r="V10" s="358">
        <v>0</v>
      </c>
      <c r="W10" s="359">
        <f t="shared" ref="W10:W39" si="2">U10+V10</f>
        <v>15</v>
      </c>
      <c r="Y10" s="22">
        <v>2</v>
      </c>
    </row>
    <row r="11" spans="1:25">
      <c r="A11" s="22">
        <v>3</v>
      </c>
      <c r="B11" s="209" t="s">
        <v>15</v>
      </c>
      <c r="C11" s="216">
        <v>1</v>
      </c>
      <c r="D11" s="212">
        <v>0</v>
      </c>
      <c r="E11" s="212">
        <v>0</v>
      </c>
      <c r="F11" s="212">
        <v>0</v>
      </c>
      <c r="G11" s="212">
        <v>1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2</v>
      </c>
      <c r="S11" s="390">
        <f t="shared" si="1"/>
        <v>28</v>
      </c>
      <c r="T11" s="403"/>
      <c r="U11" s="365">
        <v>10</v>
      </c>
      <c r="V11" s="358">
        <v>0</v>
      </c>
      <c r="W11" s="359">
        <f t="shared" si="2"/>
        <v>10</v>
      </c>
      <c r="Y11" s="22">
        <v>3</v>
      </c>
    </row>
    <row r="12" spans="1:25">
      <c r="A12" s="22">
        <v>4</v>
      </c>
      <c r="B12" s="209" t="s">
        <v>15</v>
      </c>
      <c r="C12" s="216">
        <v>3</v>
      </c>
      <c r="D12" s="212">
        <v>3</v>
      </c>
      <c r="E12" s="212">
        <v>2</v>
      </c>
      <c r="F12" s="212">
        <v>0</v>
      </c>
      <c r="G12" s="212">
        <v>2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7">
        <v>0</v>
      </c>
      <c r="R12" s="216">
        <f t="shared" si="0"/>
        <v>10</v>
      </c>
      <c r="S12" s="390">
        <f t="shared" si="1"/>
        <v>41</v>
      </c>
      <c r="T12" s="403"/>
      <c r="U12" s="365">
        <v>17</v>
      </c>
      <c r="V12" s="358">
        <v>0</v>
      </c>
      <c r="W12" s="359">
        <f t="shared" si="2"/>
        <v>17</v>
      </c>
      <c r="Y12" s="22">
        <v>4</v>
      </c>
    </row>
    <row r="13" spans="1:25">
      <c r="A13" s="22">
        <v>5</v>
      </c>
      <c r="B13" s="209" t="s">
        <v>15</v>
      </c>
      <c r="C13" s="216">
        <v>1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1</v>
      </c>
      <c r="P13" s="212">
        <v>0</v>
      </c>
      <c r="Q13" s="217">
        <v>0</v>
      </c>
      <c r="R13" s="216">
        <f t="shared" si="0"/>
        <v>2</v>
      </c>
      <c r="S13" s="390">
        <f t="shared" si="1"/>
        <v>25</v>
      </c>
      <c r="T13" s="403"/>
      <c r="U13" s="365">
        <v>9</v>
      </c>
      <c r="V13" s="358">
        <v>0</v>
      </c>
      <c r="W13" s="359">
        <f t="shared" si="2"/>
        <v>9</v>
      </c>
      <c r="Y13" s="22">
        <v>5</v>
      </c>
    </row>
    <row r="14" spans="1:25">
      <c r="A14" s="22">
        <v>6</v>
      </c>
      <c r="B14" s="209" t="s">
        <v>15</v>
      </c>
      <c r="C14" s="216">
        <v>3</v>
      </c>
      <c r="D14" s="212">
        <v>2</v>
      </c>
      <c r="E14" s="212">
        <v>1</v>
      </c>
      <c r="F14" s="212">
        <v>0</v>
      </c>
      <c r="G14" s="212">
        <v>2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8</v>
      </c>
      <c r="S14" s="390">
        <f t="shared" si="1"/>
        <v>19</v>
      </c>
      <c r="T14" s="403"/>
      <c r="U14" s="365">
        <v>9</v>
      </c>
      <c r="V14" s="358">
        <v>0</v>
      </c>
      <c r="W14" s="359">
        <f t="shared" si="2"/>
        <v>9</v>
      </c>
      <c r="Y14" s="22">
        <v>6</v>
      </c>
    </row>
    <row r="15" spans="1:25">
      <c r="A15" s="22">
        <v>7</v>
      </c>
      <c r="B15" s="209" t="s">
        <v>15</v>
      </c>
      <c r="C15" s="216">
        <v>1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1</v>
      </c>
      <c r="S15" s="390">
        <f t="shared" si="1"/>
        <v>23</v>
      </c>
      <c r="T15" s="403"/>
      <c r="U15" s="365">
        <v>8</v>
      </c>
      <c r="V15" s="358">
        <v>0</v>
      </c>
      <c r="W15" s="359">
        <f t="shared" si="2"/>
        <v>8</v>
      </c>
      <c r="Y15" s="22">
        <v>7</v>
      </c>
    </row>
    <row r="16" spans="1:25">
      <c r="A16" s="22">
        <v>8</v>
      </c>
      <c r="B16" s="209" t="s">
        <v>47</v>
      </c>
      <c r="C16" s="216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0</v>
      </c>
      <c r="S16" s="390">
        <f t="shared" si="1"/>
        <v>15</v>
      </c>
      <c r="T16" s="403"/>
      <c r="U16" s="365">
        <v>5</v>
      </c>
      <c r="V16" s="358">
        <v>0</v>
      </c>
      <c r="W16" s="359">
        <f t="shared" si="2"/>
        <v>5</v>
      </c>
      <c r="Y16" s="22">
        <v>8</v>
      </c>
    </row>
    <row r="17" spans="1:25">
      <c r="A17" s="22">
        <v>9</v>
      </c>
      <c r="B17" s="209" t="s">
        <v>16</v>
      </c>
      <c r="C17" s="216">
        <v>5</v>
      </c>
      <c r="D17" s="212">
        <v>2</v>
      </c>
      <c r="E17" s="212">
        <v>4</v>
      </c>
      <c r="F17" s="212">
        <v>0</v>
      </c>
      <c r="G17" s="212">
        <v>0</v>
      </c>
      <c r="H17" s="212">
        <v>2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7">
        <v>0</v>
      </c>
      <c r="R17" s="216">
        <f t="shared" si="0"/>
        <v>13</v>
      </c>
      <c r="S17" s="390">
        <f t="shared" si="1"/>
        <v>8</v>
      </c>
      <c r="T17" s="403"/>
      <c r="U17" s="365">
        <v>7</v>
      </c>
      <c r="V17" s="358">
        <v>0</v>
      </c>
      <c r="W17" s="359">
        <f t="shared" si="2"/>
        <v>7</v>
      </c>
      <c r="Y17" s="22">
        <v>9</v>
      </c>
    </row>
    <row r="18" spans="1:25">
      <c r="A18" s="22" t="s">
        <v>17</v>
      </c>
      <c r="B18" s="209" t="s">
        <v>16</v>
      </c>
      <c r="C18" s="216">
        <v>2</v>
      </c>
      <c r="D18" s="212">
        <v>0</v>
      </c>
      <c r="E18" s="212">
        <v>1</v>
      </c>
      <c r="F18" s="212">
        <v>1</v>
      </c>
      <c r="G18" s="212">
        <v>0</v>
      </c>
      <c r="H18" s="212">
        <v>1</v>
      </c>
      <c r="I18" s="212">
        <v>1</v>
      </c>
      <c r="J18" s="212">
        <v>0</v>
      </c>
      <c r="K18" s="212">
        <v>0</v>
      </c>
      <c r="L18" s="212">
        <v>1</v>
      </c>
      <c r="M18" s="212">
        <v>0</v>
      </c>
      <c r="N18" s="212">
        <v>0</v>
      </c>
      <c r="O18" s="212">
        <v>0</v>
      </c>
      <c r="P18" s="212">
        <v>1</v>
      </c>
      <c r="Q18" s="217">
        <v>0</v>
      </c>
      <c r="R18" s="216">
        <f t="shared" si="0"/>
        <v>8</v>
      </c>
      <c r="S18" s="390">
        <f t="shared" si="1"/>
        <v>34</v>
      </c>
      <c r="T18" s="403"/>
      <c r="U18" s="365">
        <v>14</v>
      </c>
      <c r="V18" s="358">
        <v>0</v>
      </c>
      <c r="W18" s="359">
        <f t="shared" si="2"/>
        <v>14</v>
      </c>
      <c r="Y18" s="22" t="s">
        <v>17</v>
      </c>
    </row>
    <row r="19" spans="1:25">
      <c r="A19" s="22" t="s">
        <v>18</v>
      </c>
      <c r="B19" s="209" t="s">
        <v>16</v>
      </c>
      <c r="C19" s="216">
        <v>4</v>
      </c>
      <c r="D19" s="212">
        <v>0</v>
      </c>
      <c r="E19" s="212">
        <v>0</v>
      </c>
      <c r="F19" s="212">
        <v>0</v>
      </c>
      <c r="G19" s="212">
        <v>0</v>
      </c>
      <c r="H19" s="212">
        <v>1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0</v>
      </c>
      <c r="R19" s="216">
        <f t="shared" si="0"/>
        <v>5</v>
      </c>
      <c r="S19" s="390">
        <f t="shared" si="1"/>
        <v>37</v>
      </c>
      <c r="T19" s="403"/>
      <c r="U19" s="365">
        <v>14</v>
      </c>
      <c r="V19" s="358">
        <v>0</v>
      </c>
      <c r="W19" s="359">
        <f t="shared" si="2"/>
        <v>14</v>
      </c>
      <c r="Y19" s="22" t="s">
        <v>18</v>
      </c>
    </row>
    <row r="20" spans="1:25">
      <c r="A20" s="22" t="s">
        <v>19</v>
      </c>
      <c r="B20" s="209" t="s">
        <v>21</v>
      </c>
      <c r="C20" s="216">
        <v>3</v>
      </c>
      <c r="D20" s="212">
        <v>2</v>
      </c>
      <c r="E20" s="212">
        <v>1</v>
      </c>
      <c r="F20" s="212">
        <v>0</v>
      </c>
      <c r="G20" s="212">
        <v>8</v>
      </c>
      <c r="H20" s="212">
        <v>1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1</v>
      </c>
      <c r="Q20" s="217">
        <v>0</v>
      </c>
      <c r="R20" s="216">
        <f t="shared" si="0"/>
        <v>16</v>
      </c>
      <c r="S20" s="390">
        <f t="shared" si="1"/>
        <v>68</v>
      </c>
      <c r="T20" s="403"/>
      <c r="U20" s="365">
        <v>28</v>
      </c>
      <c r="V20" s="358">
        <v>0</v>
      </c>
      <c r="W20" s="359">
        <f t="shared" si="2"/>
        <v>28</v>
      </c>
      <c r="Y20" s="22" t="s">
        <v>19</v>
      </c>
    </row>
    <row r="21" spans="1:25">
      <c r="A21" s="22" t="s">
        <v>20</v>
      </c>
      <c r="B21" s="209" t="s">
        <v>21</v>
      </c>
      <c r="C21" s="216">
        <v>2</v>
      </c>
      <c r="D21" s="212">
        <v>1</v>
      </c>
      <c r="E21" s="212">
        <v>0</v>
      </c>
      <c r="F21" s="212">
        <v>0</v>
      </c>
      <c r="G21" s="212">
        <v>8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7">
        <v>0</v>
      </c>
      <c r="R21" s="216">
        <f t="shared" si="0"/>
        <v>11</v>
      </c>
      <c r="S21" s="390">
        <f t="shared" si="1"/>
        <v>43</v>
      </c>
      <c r="T21" s="403"/>
      <c r="U21" s="365">
        <v>18</v>
      </c>
      <c r="V21" s="358">
        <v>0</v>
      </c>
      <c r="W21" s="359">
        <f t="shared" si="2"/>
        <v>18</v>
      </c>
      <c r="Y21" s="22" t="s">
        <v>20</v>
      </c>
    </row>
    <row r="22" spans="1:25">
      <c r="A22" s="22" t="s">
        <v>22</v>
      </c>
      <c r="B22" s="209" t="s">
        <v>21</v>
      </c>
      <c r="C22" s="216">
        <v>2</v>
      </c>
      <c r="D22" s="212">
        <v>1</v>
      </c>
      <c r="E22" s="212">
        <v>0</v>
      </c>
      <c r="F22" s="212">
        <v>0</v>
      </c>
      <c r="G22" s="212">
        <v>7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7">
        <v>0</v>
      </c>
      <c r="R22" s="216">
        <f t="shared" si="0"/>
        <v>10</v>
      </c>
      <c r="S22" s="390">
        <f t="shared" si="1"/>
        <v>71</v>
      </c>
      <c r="T22" s="403"/>
      <c r="U22" s="365">
        <v>27</v>
      </c>
      <c r="V22" s="358">
        <v>0</v>
      </c>
      <c r="W22" s="359">
        <f t="shared" si="2"/>
        <v>27</v>
      </c>
      <c r="Y22" s="22" t="s">
        <v>22</v>
      </c>
    </row>
    <row r="23" spans="1:25">
      <c r="A23" s="22" t="s">
        <v>23</v>
      </c>
      <c r="B23" s="209" t="s">
        <v>21</v>
      </c>
      <c r="C23" s="216">
        <v>8</v>
      </c>
      <c r="D23" s="212">
        <v>3</v>
      </c>
      <c r="E23" s="212">
        <v>2</v>
      </c>
      <c r="F23" s="212">
        <v>2</v>
      </c>
      <c r="G23" s="212">
        <v>5</v>
      </c>
      <c r="H23" s="212">
        <v>0</v>
      </c>
      <c r="I23" s="212">
        <v>1</v>
      </c>
      <c r="J23" s="212">
        <v>1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22</v>
      </c>
      <c r="S23" s="390">
        <f t="shared" si="1"/>
        <v>35</v>
      </c>
      <c r="T23" s="403"/>
      <c r="U23" s="365">
        <v>19</v>
      </c>
      <c r="V23" s="358">
        <v>0</v>
      </c>
      <c r="W23" s="359">
        <f t="shared" si="2"/>
        <v>19</v>
      </c>
      <c r="Y23" s="22" t="s">
        <v>23</v>
      </c>
    </row>
    <row r="24" spans="1:25">
      <c r="A24" s="22" t="s">
        <v>24</v>
      </c>
      <c r="B24" s="209" t="s">
        <v>21</v>
      </c>
      <c r="C24" s="216">
        <v>1</v>
      </c>
      <c r="D24" s="212">
        <v>0</v>
      </c>
      <c r="E24" s="212">
        <v>0</v>
      </c>
      <c r="F24" s="212">
        <v>0</v>
      </c>
      <c r="G24" s="212">
        <v>10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1</v>
      </c>
      <c r="O24" s="212">
        <v>0</v>
      </c>
      <c r="P24" s="212">
        <v>0</v>
      </c>
      <c r="Q24" s="217">
        <v>0</v>
      </c>
      <c r="R24" s="216">
        <f t="shared" si="0"/>
        <v>12</v>
      </c>
      <c r="S24" s="390">
        <f t="shared" si="1"/>
        <v>42</v>
      </c>
      <c r="T24" s="403"/>
      <c r="U24" s="365">
        <v>18</v>
      </c>
      <c r="V24" s="358">
        <v>0</v>
      </c>
      <c r="W24" s="359">
        <f t="shared" si="2"/>
        <v>18</v>
      </c>
      <c r="Y24" s="22" t="s">
        <v>24</v>
      </c>
    </row>
    <row r="25" spans="1:25">
      <c r="A25" s="22" t="s">
        <v>25</v>
      </c>
      <c r="B25" s="209" t="s">
        <v>21</v>
      </c>
      <c r="C25" s="216">
        <v>1</v>
      </c>
      <c r="D25" s="212">
        <v>2</v>
      </c>
      <c r="E25" s="212">
        <v>1</v>
      </c>
      <c r="F25" s="212">
        <v>0</v>
      </c>
      <c r="G25" s="212">
        <v>6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7">
        <v>1</v>
      </c>
      <c r="R25" s="216">
        <f t="shared" si="0"/>
        <v>11</v>
      </c>
      <c r="S25" s="390">
        <f t="shared" si="1"/>
        <v>40</v>
      </c>
      <c r="T25" s="403"/>
      <c r="U25" s="365">
        <v>17</v>
      </c>
      <c r="V25" s="358">
        <v>0</v>
      </c>
      <c r="W25" s="359">
        <f t="shared" si="2"/>
        <v>17</v>
      </c>
      <c r="Y25" s="22" t="s">
        <v>25</v>
      </c>
    </row>
    <row r="26" spans="1:25">
      <c r="A26" s="22" t="s">
        <v>26</v>
      </c>
      <c r="B26" s="209" t="s">
        <v>48</v>
      </c>
      <c r="C26" s="216">
        <v>2</v>
      </c>
      <c r="D26" s="212">
        <v>2</v>
      </c>
      <c r="E26" s="212">
        <v>2</v>
      </c>
      <c r="F26" s="212">
        <v>0</v>
      </c>
      <c r="G26" s="212">
        <v>9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1</v>
      </c>
      <c r="O26" s="212">
        <v>0</v>
      </c>
      <c r="P26" s="212">
        <v>0</v>
      </c>
      <c r="Q26" s="217">
        <v>0</v>
      </c>
      <c r="R26" s="216">
        <f t="shared" si="0"/>
        <v>16</v>
      </c>
      <c r="S26" s="390">
        <f t="shared" si="1"/>
        <v>35</v>
      </c>
      <c r="T26" s="403"/>
      <c r="U26" s="365">
        <v>17</v>
      </c>
      <c r="V26" s="358">
        <v>0</v>
      </c>
      <c r="W26" s="359">
        <f t="shared" si="2"/>
        <v>17</v>
      </c>
      <c r="Y26" s="22" t="s">
        <v>26</v>
      </c>
    </row>
    <row r="27" spans="1:25">
      <c r="A27" s="22" t="s">
        <v>28</v>
      </c>
      <c r="B27" s="209" t="s">
        <v>27</v>
      </c>
      <c r="C27" s="216">
        <v>1</v>
      </c>
      <c r="D27" s="212">
        <v>3</v>
      </c>
      <c r="E27" s="212">
        <v>4</v>
      </c>
      <c r="F27" s="212">
        <v>0</v>
      </c>
      <c r="G27" s="212">
        <v>1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9</v>
      </c>
      <c r="S27" s="390">
        <f t="shared" si="1"/>
        <v>18</v>
      </c>
      <c r="T27" s="403"/>
      <c r="U27" s="365">
        <v>9</v>
      </c>
      <c r="V27" s="358">
        <v>0</v>
      </c>
      <c r="W27" s="359">
        <f t="shared" si="2"/>
        <v>9</v>
      </c>
      <c r="Y27" s="22" t="s">
        <v>28</v>
      </c>
    </row>
    <row r="28" spans="1:25">
      <c r="A28" s="22" t="s">
        <v>29</v>
      </c>
      <c r="B28" s="209" t="s">
        <v>27</v>
      </c>
      <c r="C28" s="216">
        <v>3</v>
      </c>
      <c r="D28" s="212">
        <v>1</v>
      </c>
      <c r="E28" s="212">
        <v>0</v>
      </c>
      <c r="F28" s="212">
        <v>0</v>
      </c>
      <c r="G28" s="212">
        <v>2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1</v>
      </c>
      <c r="P28" s="212">
        <v>0</v>
      </c>
      <c r="Q28" s="217">
        <v>0</v>
      </c>
      <c r="R28" s="216">
        <f t="shared" si="0"/>
        <v>7</v>
      </c>
      <c r="S28" s="390">
        <f t="shared" si="1"/>
        <v>29</v>
      </c>
      <c r="T28" s="403"/>
      <c r="U28" s="365">
        <v>12</v>
      </c>
      <c r="V28" s="358">
        <v>0</v>
      </c>
      <c r="W28" s="359">
        <f t="shared" si="2"/>
        <v>12</v>
      </c>
      <c r="Y28" s="22" t="s">
        <v>29</v>
      </c>
    </row>
    <row r="29" spans="1:25">
      <c r="A29" s="22" t="s">
        <v>30</v>
      </c>
      <c r="B29" s="209" t="s">
        <v>27</v>
      </c>
      <c r="C29" s="216">
        <v>3</v>
      </c>
      <c r="D29" s="212">
        <v>0</v>
      </c>
      <c r="E29" s="212">
        <v>1</v>
      </c>
      <c r="F29" s="212">
        <v>0</v>
      </c>
      <c r="G29" s="212">
        <v>10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7">
        <v>0</v>
      </c>
      <c r="R29" s="216">
        <f t="shared" si="0"/>
        <v>14</v>
      </c>
      <c r="S29" s="390">
        <f t="shared" si="1"/>
        <v>55</v>
      </c>
      <c r="T29" s="403"/>
      <c r="U29" s="365">
        <v>23</v>
      </c>
      <c r="V29" s="358">
        <v>0</v>
      </c>
      <c r="W29" s="359">
        <f t="shared" si="2"/>
        <v>23</v>
      </c>
      <c r="Y29" s="22" t="s">
        <v>30</v>
      </c>
    </row>
    <row r="30" spans="1:25">
      <c r="A30" s="22" t="s">
        <v>32</v>
      </c>
      <c r="B30" s="209" t="s">
        <v>31</v>
      </c>
      <c r="C30" s="216">
        <v>2</v>
      </c>
      <c r="D30" s="212">
        <v>0</v>
      </c>
      <c r="E30" s="212">
        <v>0</v>
      </c>
      <c r="F30" s="212">
        <v>2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7">
        <v>0</v>
      </c>
      <c r="R30" s="216">
        <f t="shared" si="0"/>
        <v>4</v>
      </c>
      <c r="S30" s="390">
        <f t="shared" si="1"/>
        <v>26</v>
      </c>
      <c r="T30" s="403"/>
      <c r="U30" s="365">
        <v>10</v>
      </c>
      <c r="V30" s="358">
        <v>0</v>
      </c>
      <c r="W30" s="359">
        <f t="shared" si="2"/>
        <v>10</v>
      </c>
      <c r="Y30" s="22" t="s">
        <v>32</v>
      </c>
    </row>
    <row r="31" spans="1:25">
      <c r="A31" s="22" t="s">
        <v>33</v>
      </c>
      <c r="B31" s="209" t="s">
        <v>31</v>
      </c>
      <c r="C31" s="216">
        <v>4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12">
        <v>2</v>
      </c>
      <c r="Q31" s="217">
        <v>2</v>
      </c>
      <c r="R31" s="216">
        <f t="shared" si="0"/>
        <v>8</v>
      </c>
      <c r="S31" s="390">
        <f t="shared" si="1"/>
        <v>43</v>
      </c>
      <c r="T31" s="403"/>
      <c r="U31" s="365">
        <v>17</v>
      </c>
      <c r="V31" s="358">
        <v>0</v>
      </c>
      <c r="W31" s="359">
        <f t="shared" si="2"/>
        <v>17</v>
      </c>
      <c r="Y31" s="22" t="s">
        <v>33</v>
      </c>
    </row>
    <row r="32" spans="1:25">
      <c r="A32" s="22" t="s">
        <v>34</v>
      </c>
      <c r="B32" s="209" t="s">
        <v>31</v>
      </c>
      <c r="C32" s="216">
        <v>6</v>
      </c>
      <c r="D32" s="212">
        <v>0</v>
      </c>
      <c r="E32" s="212">
        <v>1</v>
      </c>
      <c r="F32" s="212">
        <v>0</v>
      </c>
      <c r="G32" s="212">
        <v>2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7">
        <v>0</v>
      </c>
      <c r="R32" s="216">
        <f t="shared" si="0"/>
        <v>9</v>
      </c>
      <c r="S32" s="390">
        <f t="shared" si="1"/>
        <v>48</v>
      </c>
      <c r="T32" s="403"/>
      <c r="U32" s="365">
        <v>19</v>
      </c>
      <c r="V32" s="358">
        <v>0</v>
      </c>
      <c r="W32" s="359">
        <f t="shared" si="2"/>
        <v>19</v>
      </c>
      <c r="Y32" s="22" t="s">
        <v>34</v>
      </c>
    </row>
    <row r="33" spans="1:25">
      <c r="A33" s="22" t="s">
        <v>35</v>
      </c>
      <c r="B33" s="209" t="s">
        <v>31</v>
      </c>
      <c r="C33" s="216">
        <v>5</v>
      </c>
      <c r="D33" s="212">
        <v>0</v>
      </c>
      <c r="E33" s="212">
        <v>0</v>
      </c>
      <c r="F33" s="212">
        <v>0</v>
      </c>
      <c r="G33" s="212">
        <v>2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7">
        <v>0</v>
      </c>
      <c r="R33" s="216">
        <f t="shared" si="0"/>
        <v>7</v>
      </c>
      <c r="S33" s="390">
        <f t="shared" si="1"/>
        <v>41</v>
      </c>
      <c r="T33" s="403"/>
      <c r="U33" s="365">
        <v>16</v>
      </c>
      <c r="V33" s="358">
        <v>0</v>
      </c>
      <c r="W33" s="359">
        <f t="shared" si="2"/>
        <v>16</v>
      </c>
      <c r="Y33" s="22" t="s">
        <v>35</v>
      </c>
    </row>
    <row r="34" spans="1:25">
      <c r="A34" s="22" t="s">
        <v>36</v>
      </c>
      <c r="B34" s="209" t="s">
        <v>31</v>
      </c>
      <c r="C34" s="216">
        <v>2</v>
      </c>
      <c r="D34" s="212">
        <v>1</v>
      </c>
      <c r="E34" s="212">
        <v>2</v>
      </c>
      <c r="F34" s="212">
        <v>0</v>
      </c>
      <c r="G34" s="212">
        <v>6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7">
        <v>0</v>
      </c>
      <c r="R34" s="216">
        <f t="shared" si="0"/>
        <v>11</v>
      </c>
      <c r="S34" s="390">
        <f t="shared" si="1"/>
        <v>52</v>
      </c>
      <c r="T34" s="403"/>
      <c r="U34" s="365">
        <v>21</v>
      </c>
      <c r="V34" s="358">
        <v>0</v>
      </c>
      <c r="W34" s="359">
        <f t="shared" si="2"/>
        <v>21</v>
      </c>
      <c r="Y34" s="22" t="s">
        <v>36</v>
      </c>
    </row>
    <row r="35" spans="1:25">
      <c r="A35" s="22" t="s">
        <v>38</v>
      </c>
      <c r="B35" s="209" t="s">
        <v>37</v>
      </c>
      <c r="C35" s="216">
        <v>5</v>
      </c>
      <c r="D35" s="212">
        <v>0</v>
      </c>
      <c r="E35" s="212">
        <v>1</v>
      </c>
      <c r="F35" s="212">
        <v>1</v>
      </c>
      <c r="G35" s="212">
        <v>7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14</v>
      </c>
      <c r="S35" s="390">
        <f t="shared" si="1"/>
        <v>43</v>
      </c>
      <c r="T35" s="403"/>
      <c r="U35" s="365">
        <v>19</v>
      </c>
      <c r="V35" s="358">
        <v>0</v>
      </c>
      <c r="W35" s="359">
        <f t="shared" si="2"/>
        <v>19</v>
      </c>
      <c r="Y35" s="22" t="s">
        <v>38</v>
      </c>
    </row>
    <row r="36" spans="1:25">
      <c r="A36" s="22" t="s">
        <v>39</v>
      </c>
      <c r="B36" s="209" t="s">
        <v>37</v>
      </c>
      <c r="C36" s="216">
        <v>3</v>
      </c>
      <c r="D36" s="212">
        <v>0</v>
      </c>
      <c r="E36" s="212">
        <v>1</v>
      </c>
      <c r="F36" s="212">
        <v>0</v>
      </c>
      <c r="G36" s="212">
        <v>2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7">
        <v>0</v>
      </c>
      <c r="R36" s="216">
        <f t="shared" si="0"/>
        <v>6</v>
      </c>
      <c r="S36" s="390">
        <f t="shared" si="1"/>
        <v>48</v>
      </c>
      <c r="T36" s="403"/>
      <c r="U36" s="365">
        <v>18</v>
      </c>
      <c r="V36" s="358">
        <v>0</v>
      </c>
      <c r="W36" s="359">
        <f t="shared" si="2"/>
        <v>18</v>
      </c>
      <c r="Y36" s="22" t="s">
        <v>39</v>
      </c>
    </row>
    <row r="37" spans="1:25">
      <c r="A37" s="22" t="s">
        <v>40</v>
      </c>
      <c r="B37" s="209" t="s">
        <v>37</v>
      </c>
      <c r="C37" s="151">
        <v>1</v>
      </c>
      <c r="D37" s="148">
        <v>0</v>
      </c>
      <c r="E37" s="148">
        <v>0</v>
      </c>
      <c r="F37" s="148">
        <v>0</v>
      </c>
      <c r="G37" s="148">
        <v>10</v>
      </c>
      <c r="H37" s="148">
        <v>1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12</v>
      </c>
      <c r="S37" s="390">
        <f t="shared" si="1"/>
        <v>48</v>
      </c>
      <c r="T37" s="404"/>
      <c r="U37" s="365">
        <v>20</v>
      </c>
      <c r="V37" s="358">
        <v>0</v>
      </c>
      <c r="W37" s="359">
        <f t="shared" si="2"/>
        <v>20</v>
      </c>
      <c r="Y37" s="22" t="s">
        <v>40</v>
      </c>
    </row>
    <row r="38" spans="1:25">
      <c r="A38" s="22">
        <v>30</v>
      </c>
      <c r="B38" s="209" t="s">
        <v>37</v>
      </c>
      <c r="C38" s="151">
        <v>1</v>
      </c>
      <c r="D38" s="148">
        <v>0</v>
      </c>
      <c r="E38" s="148">
        <v>0</v>
      </c>
      <c r="F38" s="148">
        <v>0</v>
      </c>
      <c r="G38" s="148">
        <v>5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9">
        <v>1</v>
      </c>
      <c r="R38" s="216">
        <f t="shared" si="0"/>
        <v>7</v>
      </c>
      <c r="S38" s="390">
        <f t="shared" si="1"/>
        <v>47</v>
      </c>
      <c r="T38" s="404"/>
      <c r="U38" s="365">
        <v>18</v>
      </c>
      <c r="V38" s="358">
        <v>0</v>
      </c>
      <c r="W38" s="359">
        <f t="shared" si="2"/>
        <v>18</v>
      </c>
      <c r="Y38" s="22">
        <v>30</v>
      </c>
    </row>
    <row r="39" spans="1:25">
      <c r="A39" s="22">
        <v>31</v>
      </c>
      <c r="B39" s="209" t="s">
        <v>41</v>
      </c>
      <c r="C39" s="151">
        <v>1</v>
      </c>
      <c r="D39" s="148">
        <v>2</v>
      </c>
      <c r="E39" s="148">
        <v>2</v>
      </c>
      <c r="F39" s="148">
        <v>1</v>
      </c>
      <c r="G39" s="148">
        <v>5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9">
        <v>0</v>
      </c>
      <c r="R39" s="216">
        <f t="shared" si="0"/>
        <v>11</v>
      </c>
      <c r="S39" s="390">
        <f t="shared" si="1"/>
        <v>31</v>
      </c>
      <c r="T39" s="404"/>
      <c r="U39" s="365">
        <v>14</v>
      </c>
      <c r="V39" s="358">
        <v>0</v>
      </c>
      <c r="W39" s="359">
        <f t="shared" si="2"/>
        <v>14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0</v>
      </c>
      <c r="D40" s="150">
        <v>1</v>
      </c>
      <c r="E40" s="150">
        <v>1</v>
      </c>
      <c r="F40" s="150">
        <v>0</v>
      </c>
      <c r="G40" s="150">
        <v>5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1</v>
      </c>
      <c r="O40" s="150">
        <v>0</v>
      </c>
      <c r="P40" s="150">
        <v>0</v>
      </c>
      <c r="Q40" s="153">
        <v>0</v>
      </c>
      <c r="R40" s="391">
        <f>SUM(C40:Q40)</f>
        <v>8</v>
      </c>
      <c r="S40" s="392">
        <f t="shared" si="1"/>
        <v>25</v>
      </c>
      <c r="T40" s="404"/>
      <c r="U40" s="366">
        <v>11</v>
      </c>
      <c r="V40" s="361">
        <v>0</v>
      </c>
      <c r="W40" s="362">
        <f>U40+V40</f>
        <v>11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86</v>
      </c>
      <c r="D42" s="53">
        <f t="shared" si="3"/>
        <v>33</v>
      </c>
      <c r="E42" s="53">
        <f t="shared" si="3"/>
        <v>34</v>
      </c>
      <c r="F42" s="53">
        <f t="shared" si="3"/>
        <v>7</v>
      </c>
      <c r="G42" s="53">
        <f t="shared" si="3"/>
        <v>116</v>
      </c>
      <c r="H42" s="53">
        <f t="shared" si="3"/>
        <v>6</v>
      </c>
      <c r="I42" s="53">
        <f t="shared" si="3"/>
        <v>3</v>
      </c>
      <c r="J42" s="53">
        <f t="shared" si="3"/>
        <v>2</v>
      </c>
      <c r="K42" s="53">
        <f t="shared" si="3"/>
        <v>0</v>
      </c>
      <c r="L42" s="53">
        <f t="shared" si="3"/>
        <v>1</v>
      </c>
      <c r="M42" s="53">
        <f t="shared" si="3"/>
        <v>0</v>
      </c>
      <c r="N42" s="53">
        <f t="shared" si="3"/>
        <v>3</v>
      </c>
      <c r="O42" s="53">
        <f t="shared" si="3"/>
        <v>2</v>
      </c>
      <c r="P42" s="53">
        <f t="shared" si="3"/>
        <v>4</v>
      </c>
      <c r="Q42" s="227">
        <f t="shared" si="3"/>
        <v>4</v>
      </c>
      <c r="R42" s="399"/>
      <c r="S42" s="400"/>
      <c r="T42" s="397"/>
      <c r="U42" s="229">
        <f t="shared" si="3"/>
        <v>496</v>
      </c>
      <c r="V42" s="230">
        <f t="shared" si="3"/>
        <v>0</v>
      </c>
      <c r="W42" s="231">
        <f t="shared" si="3"/>
        <v>496</v>
      </c>
    </row>
    <row r="43" spans="1:25" ht="13.5" thickBot="1">
      <c r="A43" s="157" t="s">
        <v>43</v>
      </c>
      <c r="B43" s="156"/>
      <c r="C43" s="154">
        <f t="shared" ref="C43:Q43" si="4">C42/$W$42</f>
        <v>0.17338709677419356</v>
      </c>
      <c r="D43" s="155">
        <f t="shared" si="4"/>
        <v>6.6532258064516125E-2</v>
      </c>
      <c r="E43" s="155">
        <f t="shared" si="4"/>
        <v>6.8548387096774188E-2</v>
      </c>
      <c r="F43" s="155">
        <f t="shared" si="4"/>
        <v>1.4112903225806451E-2</v>
      </c>
      <c r="G43" s="155">
        <f t="shared" si="4"/>
        <v>0.23387096774193547</v>
      </c>
      <c r="H43" s="155">
        <f t="shared" si="4"/>
        <v>1.2096774193548387E-2</v>
      </c>
      <c r="I43" s="155">
        <f t="shared" si="4"/>
        <v>6.0483870967741934E-3</v>
      </c>
      <c r="J43" s="155">
        <f t="shared" si="4"/>
        <v>4.0322580645161289E-3</v>
      </c>
      <c r="K43" s="155">
        <f t="shared" si="4"/>
        <v>0</v>
      </c>
      <c r="L43" s="155">
        <f t="shared" si="4"/>
        <v>2.0161290322580645E-3</v>
      </c>
      <c r="M43" s="155">
        <f t="shared" si="4"/>
        <v>0</v>
      </c>
      <c r="N43" s="155">
        <f t="shared" si="4"/>
        <v>6.0483870967741934E-3</v>
      </c>
      <c r="O43" s="155">
        <f t="shared" si="4"/>
        <v>4.0322580645161289E-3</v>
      </c>
      <c r="P43" s="155">
        <f t="shared" si="4"/>
        <v>8.0645161290322578E-3</v>
      </c>
      <c r="Q43" s="228">
        <f t="shared" si="4"/>
        <v>8.0645161290322578E-3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66"/>
  <sheetViews>
    <sheetView workbookViewId="0">
      <selection activeCell="K4" sqref="K4:L35"/>
    </sheetView>
  </sheetViews>
  <sheetFormatPr defaultColWidth="9.140625" defaultRowHeight="11.25"/>
  <cols>
    <col min="1" max="1" width="9.28515625" style="356" bestFit="1" customWidth="1"/>
    <col min="2" max="2" width="12.85546875" style="356" bestFit="1" customWidth="1"/>
    <col min="3" max="3" width="9" style="356" customWidth="1"/>
    <col min="4" max="4" width="12.7109375" style="356" bestFit="1" customWidth="1"/>
    <col min="5" max="5" width="9.140625" style="356"/>
    <col min="6" max="6" width="9.28515625" style="356" bestFit="1" customWidth="1"/>
    <col min="7" max="7" width="12.85546875" style="356" bestFit="1" customWidth="1"/>
    <col min="8" max="8" width="9" style="356" customWidth="1"/>
    <col min="9" max="9" width="12.7109375" style="356" bestFit="1" customWidth="1"/>
    <col min="10" max="10" width="12.7109375" style="356" customWidth="1"/>
    <col min="11" max="16384" width="9.140625" style="356"/>
  </cols>
  <sheetData>
    <row r="1" spans="1:13" ht="15">
      <c r="A1" s="367" t="s">
        <v>294</v>
      </c>
      <c r="B1" s="367" t="s">
        <v>295</v>
      </c>
      <c r="C1" s="368">
        <v>0.55238425925925927</v>
      </c>
      <c r="F1" s="367" t="s">
        <v>294</v>
      </c>
      <c r="G1" s="367" t="s">
        <v>295</v>
      </c>
      <c r="H1" s="368">
        <v>0.55283564814814812</v>
      </c>
    </row>
    <row r="2" spans="1:13" ht="15">
      <c r="A2" s="369" t="s">
        <v>296</v>
      </c>
      <c r="B2" s="369" t="s">
        <v>297</v>
      </c>
      <c r="C2" s="369" t="s">
        <v>298</v>
      </c>
      <c r="D2" s="369" t="s">
        <v>299</v>
      </c>
      <c r="F2" s="369" t="s">
        <v>296</v>
      </c>
      <c r="G2" s="369" t="s">
        <v>297</v>
      </c>
      <c r="H2" s="369" t="s">
        <v>298</v>
      </c>
      <c r="I2" s="369" t="s">
        <v>299</v>
      </c>
      <c r="J2" s="370"/>
    </row>
    <row r="3" spans="1:13" ht="14.25">
      <c r="A3" s="371">
        <v>1</v>
      </c>
      <c r="B3" s="371" t="s">
        <v>278</v>
      </c>
      <c r="C3" s="371">
        <v>607</v>
      </c>
      <c r="D3" s="371">
        <v>700</v>
      </c>
      <c r="F3" s="371">
        <v>1</v>
      </c>
      <c r="G3" s="371" t="s">
        <v>278</v>
      </c>
      <c r="H3" s="371">
        <v>8</v>
      </c>
      <c r="I3" s="371">
        <v>651</v>
      </c>
      <c r="J3" s="372" t="s">
        <v>300</v>
      </c>
    </row>
    <row r="4" spans="1:13" ht="14.25">
      <c r="A4" s="371">
        <v>1</v>
      </c>
      <c r="B4" s="371" t="s">
        <v>301</v>
      </c>
      <c r="C4" s="371">
        <v>531</v>
      </c>
      <c r="D4" s="371">
        <v>607</v>
      </c>
      <c r="F4" s="371">
        <v>1</v>
      </c>
      <c r="G4" s="371" t="s">
        <v>301</v>
      </c>
      <c r="H4" s="371">
        <v>7</v>
      </c>
      <c r="I4" s="371">
        <v>566</v>
      </c>
      <c r="J4" s="372" t="s">
        <v>302</v>
      </c>
      <c r="K4" s="356">
        <f>C4+H4</f>
        <v>538</v>
      </c>
      <c r="L4" s="356">
        <f>C3+H3</f>
        <v>615</v>
      </c>
      <c r="M4" s="356">
        <v>1</v>
      </c>
    </row>
    <row r="5" spans="1:13" ht="14.25">
      <c r="A5" s="371">
        <v>2</v>
      </c>
      <c r="B5" s="371" t="s">
        <v>278</v>
      </c>
      <c r="C5" s="371">
        <v>603</v>
      </c>
      <c r="D5" s="371">
        <v>691</v>
      </c>
      <c r="F5" s="371">
        <v>2</v>
      </c>
      <c r="G5" s="371" t="s">
        <v>278</v>
      </c>
      <c r="H5" s="371">
        <v>13</v>
      </c>
      <c r="I5" s="371">
        <v>650</v>
      </c>
      <c r="J5" s="372" t="s">
        <v>303</v>
      </c>
      <c r="K5" s="356">
        <f>C6+H6</f>
        <v>513</v>
      </c>
      <c r="L5" s="356">
        <f>C5+H5</f>
        <v>616</v>
      </c>
      <c r="M5" s="356">
        <v>2</v>
      </c>
    </row>
    <row r="6" spans="1:13" ht="14.25">
      <c r="A6" s="371">
        <v>2</v>
      </c>
      <c r="B6" s="371" t="s">
        <v>301</v>
      </c>
      <c r="C6" s="371">
        <v>506</v>
      </c>
      <c r="D6" s="371">
        <v>598</v>
      </c>
      <c r="F6" s="371">
        <v>2</v>
      </c>
      <c r="G6" s="371" t="s">
        <v>301</v>
      </c>
      <c r="H6" s="371">
        <v>7</v>
      </c>
      <c r="I6" s="371">
        <v>565</v>
      </c>
      <c r="J6" s="372" t="s">
        <v>304</v>
      </c>
      <c r="K6" s="356">
        <f>C8+H8</f>
        <v>484</v>
      </c>
      <c r="L6" s="356">
        <f>C7+H7</f>
        <v>559</v>
      </c>
      <c r="M6" s="356">
        <v>3</v>
      </c>
    </row>
    <row r="7" spans="1:13" ht="14.25">
      <c r="A7" s="371">
        <v>3</v>
      </c>
      <c r="B7" s="371" t="s">
        <v>278</v>
      </c>
      <c r="C7" s="371">
        <v>556</v>
      </c>
      <c r="D7" s="371">
        <v>622</v>
      </c>
      <c r="F7" s="371">
        <v>3</v>
      </c>
      <c r="G7" s="371" t="s">
        <v>278</v>
      </c>
      <c r="H7" s="371">
        <v>3</v>
      </c>
      <c r="I7" s="371">
        <v>592</v>
      </c>
      <c r="J7" s="372" t="s">
        <v>305</v>
      </c>
      <c r="K7" s="356">
        <f>C10+H10</f>
        <v>492</v>
      </c>
      <c r="L7" s="356">
        <f>C9+H9</f>
        <v>529</v>
      </c>
      <c r="M7" s="356">
        <v>4</v>
      </c>
    </row>
    <row r="8" spans="1:13" ht="14.25">
      <c r="A8" s="371">
        <v>3</v>
      </c>
      <c r="B8" s="371" t="s">
        <v>301</v>
      </c>
      <c r="C8" s="371">
        <v>483</v>
      </c>
      <c r="D8" s="371">
        <v>562</v>
      </c>
      <c r="F8" s="371">
        <v>3</v>
      </c>
      <c r="G8" s="371" t="s">
        <v>301</v>
      </c>
      <c r="H8" s="371">
        <v>1</v>
      </c>
      <c r="I8" s="371">
        <v>530</v>
      </c>
      <c r="J8" s="372" t="s">
        <v>306</v>
      </c>
      <c r="K8" s="356">
        <f>C12+H12</f>
        <v>455</v>
      </c>
      <c r="L8" s="356">
        <f>C11+H11</f>
        <v>551</v>
      </c>
      <c r="M8" s="356">
        <v>5</v>
      </c>
    </row>
    <row r="9" spans="1:13" ht="14.25">
      <c r="A9" s="371">
        <v>4</v>
      </c>
      <c r="B9" s="371" t="s">
        <v>278</v>
      </c>
      <c r="C9" s="371">
        <v>517</v>
      </c>
      <c r="D9" s="371">
        <v>588</v>
      </c>
      <c r="F9" s="371">
        <v>4</v>
      </c>
      <c r="G9" s="371" t="s">
        <v>278</v>
      </c>
      <c r="H9" s="371">
        <v>12</v>
      </c>
      <c r="I9" s="371">
        <v>553</v>
      </c>
      <c r="J9" s="372" t="s">
        <v>307</v>
      </c>
      <c r="K9" s="356">
        <f>C14+H14</f>
        <v>506</v>
      </c>
      <c r="L9" s="356">
        <f>C13+H13</f>
        <v>557</v>
      </c>
      <c r="M9" s="356">
        <v>6</v>
      </c>
    </row>
    <row r="10" spans="1:13" ht="14.25">
      <c r="A10" s="371">
        <v>4</v>
      </c>
      <c r="B10" s="371" t="s">
        <v>301</v>
      </c>
      <c r="C10" s="371">
        <v>486</v>
      </c>
      <c r="D10" s="371">
        <v>544</v>
      </c>
      <c r="F10" s="371">
        <v>4</v>
      </c>
      <c r="G10" s="371" t="s">
        <v>301</v>
      </c>
      <c r="H10" s="371">
        <v>6</v>
      </c>
      <c r="I10" s="371">
        <v>501</v>
      </c>
      <c r="J10" s="372" t="s">
        <v>308</v>
      </c>
      <c r="K10" s="356">
        <f>C16+H16</f>
        <v>514</v>
      </c>
      <c r="L10" s="356">
        <f>C15+H15</f>
        <v>534</v>
      </c>
      <c r="M10" s="356">
        <v>7</v>
      </c>
    </row>
    <row r="11" spans="1:13" ht="14.25">
      <c r="A11" s="371">
        <v>5</v>
      </c>
      <c r="B11" s="371" t="s">
        <v>278</v>
      </c>
      <c r="C11" s="371">
        <v>533</v>
      </c>
      <c r="D11" s="371">
        <v>618</v>
      </c>
      <c r="F11" s="371">
        <v>5</v>
      </c>
      <c r="G11" s="371" t="s">
        <v>278</v>
      </c>
      <c r="H11" s="371">
        <v>18</v>
      </c>
      <c r="I11" s="371">
        <v>597</v>
      </c>
      <c r="J11" s="372" t="s">
        <v>309</v>
      </c>
      <c r="K11" s="356">
        <f>C18+H18</f>
        <v>466</v>
      </c>
      <c r="L11" s="356">
        <f>C17+H17</f>
        <v>465</v>
      </c>
      <c r="M11" s="356">
        <v>8</v>
      </c>
    </row>
    <row r="12" spans="1:13" ht="14.25">
      <c r="A12" s="371">
        <v>5</v>
      </c>
      <c r="B12" s="371" t="s">
        <v>301</v>
      </c>
      <c r="C12" s="371">
        <v>438</v>
      </c>
      <c r="D12" s="371">
        <v>519</v>
      </c>
      <c r="F12" s="371">
        <v>5</v>
      </c>
      <c r="G12" s="371" t="s">
        <v>301</v>
      </c>
      <c r="H12" s="371">
        <v>17</v>
      </c>
      <c r="I12" s="371">
        <v>497</v>
      </c>
      <c r="J12" s="372" t="s">
        <v>310</v>
      </c>
      <c r="K12" s="356">
        <f>C20+H20</f>
        <v>517</v>
      </c>
      <c r="L12" s="356">
        <f>C19+H19</f>
        <v>535</v>
      </c>
      <c r="M12" s="356">
        <v>9</v>
      </c>
    </row>
    <row r="13" spans="1:13" ht="14.25">
      <c r="A13" s="371">
        <v>6</v>
      </c>
      <c r="B13" s="371" t="s">
        <v>278</v>
      </c>
      <c r="C13" s="371">
        <v>548</v>
      </c>
      <c r="D13" s="371">
        <v>642</v>
      </c>
      <c r="F13" s="371">
        <v>6</v>
      </c>
      <c r="G13" s="371" t="s">
        <v>278</v>
      </c>
      <c r="H13" s="371">
        <v>9</v>
      </c>
      <c r="I13" s="371">
        <v>604</v>
      </c>
      <c r="J13" s="372" t="s">
        <v>311</v>
      </c>
      <c r="K13" s="356">
        <f>C22+H22</f>
        <v>525</v>
      </c>
      <c r="L13" s="356">
        <f>C21+H21</f>
        <v>551</v>
      </c>
      <c r="M13" s="356">
        <v>10</v>
      </c>
    </row>
    <row r="14" spans="1:13" ht="14.25">
      <c r="A14" s="371">
        <v>6</v>
      </c>
      <c r="B14" s="371" t="s">
        <v>301</v>
      </c>
      <c r="C14" s="371">
        <v>496</v>
      </c>
      <c r="D14" s="371">
        <v>579</v>
      </c>
      <c r="F14" s="371">
        <v>6</v>
      </c>
      <c r="G14" s="371" t="s">
        <v>301</v>
      </c>
      <c r="H14" s="371">
        <v>10</v>
      </c>
      <c r="I14" s="371">
        <v>538</v>
      </c>
      <c r="J14" s="372" t="s">
        <v>312</v>
      </c>
      <c r="K14" s="356">
        <f>C24+H24</f>
        <v>664</v>
      </c>
      <c r="L14" s="356">
        <f>C23+H23</f>
        <v>641</v>
      </c>
      <c r="M14" s="356">
        <v>11</v>
      </c>
    </row>
    <row r="15" spans="1:13" ht="14.25">
      <c r="A15" s="371">
        <v>7</v>
      </c>
      <c r="B15" s="371" t="s">
        <v>278</v>
      </c>
      <c r="C15" s="371">
        <v>527</v>
      </c>
      <c r="D15" s="371">
        <v>612</v>
      </c>
      <c r="F15" s="371">
        <v>7</v>
      </c>
      <c r="G15" s="371" t="s">
        <v>278</v>
      </c>
      <c r="H15" s="371">
        <v>7</v>
      </c>
      <c r="I15" s="371">
        <v>586</v>
      </c>
      <c r="J15" s="372" t="s">
        <v>313</v>
      </c>
      <c r="K15" s="356">
        <f>C26+H26</f>
        <v>578</v>
      </c>
      <c r="L15" s="356">
        <f>C25+H25</f>
        <v>585</v>
      </c>
      <c r="M15" s="356">
        <v>12</v>
      </c>
    </row>
    <row r="16" spans="1:13" ht="14.25">
      <c r="A16" s="371">
        <v>7</v>
      </c>
      <c r="B16" s="371" t="s">
        <v>301</v>
      </c>
      <c r="C16" s="371">
        <v>511</v>
      </c>
      <c r="D16" s="371">
        <v>579</v>
      </c>
      <c r="F16" s="371">
        <v>7</v>
      </c>
      <c r="G16" s="371" t="s">
        <v>301</v>
      </c>
      <c r="H16" s="371">
        <v>3</v>
      </c>
      <c r="I16" s="371">
        <v>550</v>
      </c>
      <c r="J16" s="372" t="s">
        <v>314</v>
      </c>
      <c r="K16" s="356">
        <f>C28+H28</f>
        <v>579</v>
      </c>
      <c r="L16" s="356">
        <f>C27+H27</f>
        <v>585</v>
      </c>
      <c r="M16" s="356">
        <v>13</v>
      </c>
    </row>
    <row r="17" spans="1:13" ht="14.25">
      <c r="A17" s="371">
        <v>8</v>
      </c>
      <c r="B17" s="371" t="s">
        <v>278</v>
      </c>
      <c r="C17" s="371">
        <v>447</v>
      </c>
      <c r="D17" s="371">
        <v>538</v>
      </c>
      <c r="F17" s="371">
        <v>8</v>
      </c>
      <c r="G17" s="371" t="s">
        <v>278</v>
      </c>
      <c r="H17" s="371">
        <v>18</v>
      </c>
      <c r="I17" s="371">
        <v>502</v>
      </c>
      <c r="J17" s="372" t="s">
        <v>315</v>
      </c>
      <c r="K17" s="356">
        <f>C30+H30</f>
        <v>839</v>
      </c>
      <c r="L17" s="356">
        <f>C29+H29</f>
        <v>884</v>
      </c>
      <c r="M17" s="356">
        <v>14</v>
      </c>
    </row>
    <row r="18" spans="1:13" ht="14.25">
      <c r="A18" s="371">
        <v>8</v>
      </c>
      <c r="B18" s="371" t="s">
        <v>301</v>
      </c>
      <c r="C18" s="371">
        <v>453</v>
      </c>
      <c r="D18" s="371">
        <v>528</v>
      </c>
      <c r="F18" s="371">
        <v>8</v>
      </c>
      <c r="G18" s="371" t="s">
        <v>301</v>
      </c>
      <c r="H18" s="371">
        <v>13</v>
      </c>
      <c r="I18" s="371">
        <v>494</v>
      </c>
      <c r="J18" s="372" t="s">
        <v>316</v>
      </c>
      <c r="K18" s="356">
        <f>C32+H32</f>
        <v>712</v>
      </c>
      <c r="L18" s="356">
        <f>C31+H31</f>
        <v>702</v>
      </c>
      <c r="M18" s="356">
        <v>15</v>
      </c>
    </row>
    <row r="19" spans="1:13" ht="14.25">
      <c r="A19" s="371">
        <v>9</v>
      </c>
      <c r="B19" s="371" t="s">
        <v>278</v>
      </c>
      <c r="C19" s="371">
        <v>521</v>
      </c>
      <c r="D19" s="371">
        <v>605</v>
      </c>
      <c r="F19" s="371">
        <v>9</v>
      </c>
      <c r="G19" s="371" t="s">
        <v>278</v>
      </c>
      <c r="H19" s="371">
        <v>14</v>
      </c>
      <c r="I19" s="371">
        <v>570</v>
      </c>
      <c r="J19" s="372" t="s">
        <v>317</v>
      </c>
      <c r="K19" s="356">
        <f>C34+H34</f>
        <v>528</v>
      </c>
      <c r="L19" s="356">
        <f>C33+H33</f>
        <v>560</v>
      </c>
      <c r="M19" s="356">
        <v>16</v>
      </c>
    </row>
    <row r="20" spans="1:13" ht="14.25">
      <c r="A20" s="371">
        <v>9</v>
      </c>
      <c r="B20" s="371" t="s">
        <v>301</v>
      </c>
      <c r="C20" s="371">
        <v>510</v>
      </c>
      <c r="D20" s="371">
        <v>588</v>
      </c>
      <c r="F20" s="371">
        <v>9</v>
      </c>
      <c r="G20" s="371" t="s">
        <v>301</v>
      </c>
      <c r="H20" s="371">
        <v>7</v>
      </c>
      <c r="I20" s="371">
        <v>551</v>
      </c>
      <c r="J20" s="372" t="s">
        <v>318</v>
      </c>
      <c r="K20" s="356">
        <f>C36+H36</f>
        <v>655</v>
      </c>
      <c r="L20" s="356">
        <f>C35+H35</f>
        <v>675</v>
      </c>
      <c r="M20" s="356">
        <v>17</v>
      </c>
    </row>
    <row r="21" spans="1:13" ht="14.25">
      <c r="A21" s="371">
        <v>10</v>
      </c>
      <c r="B21" s="371" t="s">
        <v>278</v>
      </c>
      <c r="C21" s="371">
        <v>538</v>
      </c>
      <c r="D21" s="371">
        <v>610</v>
      </c>
      <c r="F21" s="371">
        <v>10</v>
      </c>
      <c r="G21" s="371" t="s">
        <v>278</v>
      </c>
      <c r="H21" s="371">
        <v>13</v>
      </c>
      <c r="I21" s="371">
        <v>575</v>
      </c>
      <c r="J21" s="372" t="s">
        <v>319</v>
      </c>
      <c r="K21" s="356">
        <f>C38+H38</f>
        <v>515</v>
      </c>
      <c r="L21" s="356">
        <f>C37+H37</f>
        <v>579</v>
      </c>
      <c r="M21" s="356">
        <v>18</v>
      </c>
    </row>
    <row r="22" spans="1:13" ht="14.25">
      <c r="A22" s="371">
        <v>10</v>
      </c>
      <c r="B22" s="371" t="s">
        <v>301</v>
      </c>
      <c r="C22" s="371">
        <v>519</v>
      </c>
      <c r="D22" s="371">
        <v>598</v>
      </c>
      <c r="F22" s="371">
        <v>10</v>
      </c>
      <c r="G22" s="371" t="s">
        <v>301</v>
      </c>
      <c r="H22" s="371">
        <v>6</v>
      </c>
      <c r="I22" s="371">
        <v>569</v>
      </c>
      <c r="J22" s="372" t="s">
        <v>320</v>
      </c>
      <c r="K22" s="356">
        <f>C40+H40</f>
        <v>513</v>
      </c>
      <c r="L22" s="356">
        <f>C39+H39</f>
        <v>546</v>
      </c>
      <c r="M22" s="356">
        <v>19</v>
      </c>
    </row>
    <row r="23" spans="1:13" ht="14.25">
      <c r="A23" s="371">
        <v>11</v>
      </c>
      <c r="B23" s="371" t="s">
        <v>278</v>
      </c>
      <c r="C23" s="371">
        <v>630</v>
      </c>
      <c r="D23" s="371">
        <v>739</v>
      </c>
      <c r="F23" s="371">
        <v>11</v>
      </c>
      <c r="G23" s="371" t="s">
        <v>278</v>
      </c>
      <c r="H23" s="371">
        <v>11</v>
      </c>
      <c r="I23" s="371">
        <v>692</v>
      </c>
      <c r="J23" s="372" t="s">
        <v>321</v>
      </c>
      <c r="K23" s="356">
        <f>C42+H42</f>
        <v>588</v>
      </c>
      <c r="L23" s="356">
        <f>C41+H41</f>
        <v>579</v>
      </c>
      <c r="M23" s="356">
        <v>20</v>
      </c>
    </row>
    <row r="24" spans="1:13" ht="14.25">
      <c r="A24" s="371">
        <v>11</v>
      </c>
      <c r="B24" s="371" t="s">
        <v>301</v>
      </c>
      <c r="C24" s="371">
        <v>659</v>
      </c>
      <c r="D24" s="371">
        <v>740</v>
      </c>
      <c r="F24" s="371">
        <v>11</v>
      </c>
      <c r="G24" s="371" t="s">
        <v>301</v>
      </c>
      <c r="H24" s="371">
        <v>5</v>
      </c>
      <c r="I24" s="371">
        <v>692</v>
      </c>
      <c r="J24" s="372" t="s">
        <v>322</v>
      </c>
      <c r="K24" s="356">
        <f>C44+H44</f>
        <v>621</v>
      </c>
      <c r="L24" s="356">
        <f>C43+H43</f>
        <v>605</v>
      </c>
      <c r="M24" s="356">
        <v>21</v>
      </c>
    </row>
    <row r="25" spans="1:13" ht="14.25">
      <c r="A25" s="371">
        <v>12</v>
      </c>
      <c r="B25" s="371" t="s">
        <v>278</v>
      </c>
      <c r="C25" s="371">
        <v>580</v>
      </c>
      <c r="D25" s="371">
        <v>649</v>
      </c>
      <c r="F25" s="371">
        <v>12</v>
      </c>
      <c r="G25" s="371" t="s">
        <v>278</v>
      </c>
      <c r="H25" s="371">
        <v>5</v>
      </c>
      <c r="I25" s="371">
        <v>611</v>
      </c>
      <c r="J25" s="372" t="s">
        <v>323</v>
      </c>
      <c r="K25" s="356">
        <f>C46+H46</f>
        <v>458</v>
      </c>
      <c r="L25" s="356">
        <f>C45+H45</f>
        <v>514</v>
      </c>
      <c r="M25" s="356">
        <v>22</v>
      </c>
    </row>
    <row r="26" spans="1:13" ht="14.25">
      <c r="A26" s="371">
        <v>12</v>
      </c>
      <c r="B26" s="371" t="s">
        <v>301</v>
      </c>
      <c r="C26" s="371">
        <v>573</v>
      </c>
      <c r="D26" s="371">
        <v>636</v>
      </c>
      <c r="F26" s="371">
        <v>12</v>
      </c>
      <c r="G26" s="371" t="s">
        <v>301</v>
      </c>
      <c r="H26" s="371">
        <v>5</v>
      </c>
      <c r="I26" s="371">
        <v>603</v>
      </c>
      <c r="J26" s="372" t="s">
        <v>324</v>
      </c>
      <c r="K26" s="356">
        <f>C48+H48</f>
        <v>500</v>
      </c>
      <c r="L26" s="356">
        <f>C47+H47</f>
        <v>549</v>
      </c>
      <c r="M26" s="356">
        <v>23</v>
      </c>
    </row>
    <row r="27" spans="1:13" ht="14.25">
      <c r="A27" s="371">
        <v>13</v>
      </c>
      <c r="B27" s="371" t="s">
        <v>278</v>
      </c>
      <c r="C27" s="371">
        <v>571</v>
      </c>
      <c r="D27" s="371">
        <v>657</v>
      </c>
      <c r="F27" s="371">
        <v>13</v>
      </c>
      <c r="G27" s="371" t="s">
        <v>278</v>
      </c>
      <c r="H27" s="371">
        <v>14</v>
      </c>
      <c r="I27" s="371">
        <v>621</v>
      </c>
      <c r="J27" s="372" t="s">
        <v>325</v>
      </c>
      <c r="K27" s="356">
        <f>C50+H50</f>
        <v>507</v>
      </c>
      <c r="L27" s="356">
        <f>C49+H49</f>
        <v>545</v>
      </c>
      <c r="M27" s="356">
        <v>24</v>
      </c>
    </row>
    <row r="28" spans="1:13" ht="14.25">
      <c r="A28" s="371">
        <v>13</v>
      </c>
      <c r="B28" s="371" t="s">
        <v>301</v>
      </c>
      <c r="C28" s="371">
        <v>569</v>
      </c>
      <c r="D28" s="371">
        <v>648</v>
      </c>
      <c r="F28" s="371">
        <v>13</v>
      </c>
      <c r="G28" s="371" t="s">
        <v>301</v>
      </c>
      <c r="H28" s="371">
        <v>10</v>
      </c>
      <c r="I28" s="371">
        <v>613</v>
      </c>
      <c r="J28" s="372" t="s">
        <v>326</v>
      </c>
      <c r="K28" s="356">
        <f>C52+H52</f>
        <v>546</v>
      </c>
      <c r="L28" s="356">
        <f>C51+H51</f>
        <v>597</v>
      </c>
      <c r="M28" s="356">
        <v>25</v>
      </c>
    </row>
    <row r="29" spans="1:13" ht="14.25">
      <c r="A29" s="371">
        <v>14</v>
      </c>
      <c r="B29" s="371" t="s">
        <v>278</v>
      </c>
      <c r="C29" s="371">
        <v>877</v>
      </c>
      <c r="D29" s="371">
        <v>961</v>
      </c>
      <c r="F29" s="371">
        <v>14</v>
      </c>
      <c r="G29" s="371" t="s">
        <v>278</v>
      </c>
      <c r="H29" s="371">
        <v>7</v>
      </c>
      <c r="I29" s="371">
        <v>867</v>
      </c>
      <c r="J29" s="372" t="s">
        <v>327</v>
      </c>
      <c r="K29" s="356">
        <f>C54+H54</f>
        <v>487</v>
      </c>
      <c r="L29" s="356">
        <f>C53+H53</f>
        <v>536</v>
      </c>
      <c r="M29" s="356">
        <v>26</v>
      </c>
    </row>
    <row r="30" spans="1:13" ht="14.25">
      <c r="A30" s="371">
        <v>14</v>
      </c>
      <c r="B30" s="371" t="s">
        <v>301</v>
      </c>
      <c r="C30" s="371">
        <v>831</v>
      </c>
      <c r="D30" s="371">
        <v>942</v>
      </c>
      <c r="F30" s="371">
        <v>14</v>
      </c>
      <c r="G30" s="371" t="s">
        <v>301</v>
      </c>
      <c r="H30" s="371">
        <v>8</v>
      </c>
      <c r="I30" s="371">
        <v>840</v>
      </c>
      <c r="J30" s="372" t="s">
        <v>328</v>
      </c>
      <c r="K30" s="356">
        <f>C56+H56</f>
        <v>584</v>
      </c>
      <c r="L30" s="356">
        <f>C55+H55</f>
        <v>685</v>
      </c>
      <c r="M30" s="356">
        <v>27</v>
      </c>
    </row>
    <row r="31" spans="1:13" ht="14.25">
      <c r="A31" s="371">
        <v>15</v>
      </c>
      <c r="B31" s="371" t="s">
        <v>278</v>
      </c>
      <c r="C31" s="371">
        <v>695</v>
      </c>
      <c r="D31" s="371">
        <v>770</v>
      </c>
      <c r="F31" s="371">
        <v>15</v>
      </c>
      <c r="G31" s="371" t="s">
        <v>278</v>
      </c>
      <c r="H31" s="371">
        <v>7</v>
      </c>
      <c r="I31" s="371">
        <v>722</v>
      </c>
      <c r="J31" s="372" t="s">
        <v>329</v>
      </c>
      <c r="K31" s="356">
        <f>C58+H58</f>
        <v>588</v>
      </c>
      <c r="L31" s="356">
        <f>C57+H57</f>
        <v>578</v>
      </c>
      <c r="M31" s="356">
        <v>28</v>
      </c>
    </row>
    <row r="32" spans="1:13" ht="14.25">
      <c r="A32" s="371">
        <v>15</v>
      </c>
      <c r="B32" s="371" t="s">
        <v>301</v>
      </c>
      <c r="C32" s="371">
        <v>706</v>
      </c>
      <c r="D32" s="371">
        <v>810</v>
      </c>
      <c r="F32" s="371">
        <v>15</v>
      </c>
      <c r="G32" s="371" t="s">
        <v>301</v>
      </c>
      <c r="H32" s="371">
        <v>6</v>
      </c>
      <c r="I32" s="371">
        <v>761</v>
      </c>
      <c r="J32" s="372" t="s">
        <v>330</v>
      </c>
      <c r="K32" s="356">
        <f>C60+H60</f>
        <v>597</v>
      </c>
      <c r="L32" s="356">
        <f>C59+H59</f>
        <v>645</v>
      </c>
      <c r="M32" s="356">
        <v>29</v>
      </c>
    </row>
    <row r="33" spans="1:13" ht="14.25">
      <c r="A33" s="371">
        <v>16</v>
      </c>
      <c r="B33" s="371" t="s">
        <v>278</v>
      </c>
      <c r="C33" s="371">
        <v>550</v>
      </c>
      <c r="D33" s="371">
        <v>629</v>
      </c>
      <c r="F33" s="371">
        <v>16</v>
      </c>
      <c r="G33" s="371" t="s">
        <v>278</v>
      </c>
      <c r="H33" s="371">
        <v>10</v>
      </c>
      <c r="I33" s="371">
        <v>593</v>
      </c>
      <c r="J33" s="372" t="s">
        <v>331</v>
      </c>
      <c r="K33" s="356">
        <f>C62+H62</f>
        <v>566</v>
      </c>
      <c r="L33" s="356">
        <f>C61+H61</f>
        <v>659</v>
      </c>
      <c r="M33" s="356">
        <v>30</v>
      </c>
    </row>
    <row r="34" spans="1:13" ht="14.25">
      <c r="A34" s="371">
        <v>16</v>
      </c>
      <c r="B34" s="371" t="s">
        <v>301</v>
      </c>
      <c r="C34" s="371">
        <v>524</v>
      </c>
      <c r="D34" s="371">
        <v>602</v>
      </c>
      <c r="F34" s="371">
        <v>16</v>
      </c>
      <c r="G34" s="371" t="s">
        <v>301</v>
      </c>
      <c r="H34" s="371">
        <v>4</v>
      </c>
      <c r="I34" s="371">
        <v>558</v>
      </c>
      <c r="J34" s="372" t="s">
        <v>332</v>
      </c>
      <c r="K34" s="356">
        <f>C64+H64</f>
        <v>594</v>
      </c>
      <c r="L34" s="356">
        <f>C63+H63</f>
        <v>591</v>
      </c>
      <c r="M34" s="356">
        <v>31</v>
      </c>
    </row>
    <row r="35" spans="1:13" ht="14.25">
      <c r="A35" s="371">
        <v>17</v>
      </c>
      <c r="B35" s="371" t="s">
        <v>278</v>
      </c>
      <c r="C35" s="371">
        <v>670</v>
      </c>
      <c r="D35" s="371">
        <v>782</v>
      </c>
      <c r="F35" s="371">
        <v>17</v>
      </c>
      <c r="G35" s="371" t="s">
        <v>278</v>
      </c>
      <c r="H35" s="371">
        <v>5</v>
      </c>
      <c r="I35" s="371">
        <v>727</v>
      </c>
      <c r="J35" s="372" t="s">
        <v>333</v>
      </c>
      <c r="K35" s="356">
        <f>C66+H66</f>
        <v>600</v>
      </c>
      <c r="L35" s="356">
        <f>C65+H65</f>
        <v>594</v>
      </c>
      <c r="M35" s="356">
        <v>32</v>
      </c>
    </row>
    <row r="36" spans="1:13" ht="14.25">
      <c r="A36" s="371">
        <v>17</v>
      </c>
      <c r="B36" s="371" t="s">
        <v>301</v>
      </c>
      <c r="C36" s="371">
        <v>651</v>
      </c>
      <c r="D36" s="371">
        <v>776</v>
      </c>
      <c r="F36" s="371">
        <v>17</v>
      </c>
      <c r="G36" s="371" t="s">
        <v>301</v>
      </c>
      <c r="H36" s="371">
        <v>4</v>
      </c>
      <c r="I36" s="371">
        <v>708</v>
      </c>
      <c r="J36" s="372" t="s">
        <v>334</v>
      </c>
    </row>
    <row r="37" spans="1:13" ht="14.25">
      <c r="A37" s="371">
        <v>18</v>
      </c>
      <c r="B37" s="371" t="s">
        <v>278</v>
      </c>
      <c r="C37" s="371">
        <v>577</v>
      </c>
      <c r="D37" s="371">
        <v>673</v>
      </c>
      <c r="F37" s="371">
        <v>18</v>
      </c>
      <c r="G37" s="371" t="s">
        <v>278</v>
      </c>
      <c r="H37" s="371">
        <v>2</v>
      </c>
      <c r="I37" s="371">
        <v>630</v>
      </c>
      <c r="J37" s="372" t="s">
        <v>335</v>
      </c>
    </row>
    <row r="38" spans="1:13" ht="14.25">
      <c r="A38" s="371">
        <v>18</v>
      </c>
      <c r="B38" s="371" t="s">
        <v>301</v>
      </c>
      <c r="C38" s="371">
        <v>515</v>
      </c>
      <c r="D38" s="371">
        <v>615</v>
      </c>
      <c r="F38" s="371">
        <v>18</v>
      </c>
      <c r="G38" s="371" t="s">
        <v>301</v>
      </c>
      <c r="H38" s="371">
        <v>0</v>
      </c>
      <c r="I38" s="371">
        <v>589</v>
      </c>
      <c r="J38" s="372" t="s">
        <v>336</v>
      </c>
    </row>
    <row r="39" spans="1:13" ht="14.25">
      <c r="A39" s="371">
        <v>19</v>
      </c>
      <c r="B39" s="371" t="s">
        <v>278</v>
      </c>
      <c r="C39" s="371">
        <v>540</v>
      </c>
      <c r="D39" s="371">
        <v>608</v>
      </c>
      <c r="F39" s="371">
        <v>19</v>
      </c>
      <c r="G39" s="371" t="s">
        <v>278</v>
      </c>
      <c r="H39" s="371">
        <v>6</v>
      </c>
      <c r="I39" s="371">
        <v>575</v>
      </c>
      <c r="J39" s="372" t="s">
        <v>337</v>
      </c>
    </row>
    <row r="40" spans="1:13" ht="14.25">
      <c r="A40" s="371">
        <v>19</v>
      </c>
      <c r="B40" s="371" t="s">
        <v>301</v>
      </c>
      <c r="C40" s="371">
        <v>510</v>
      </c>
      <c r="D40" s="371">
        <v>582</v>
      </c>
      <c r="F40" s="371">
        <v>19</v>
      </c>
      <c r="G40" s="371" t="s">
        <v>301</v>
      </c>
      <c r="H40" s="371">
        <v>3</v>
      </c>
      <c r="I40" s="371">
        <v>543</v>
      </c>
      <c r="J40" s="372" t="s">
        <v>338</v>
      </c>
    </row>
    <row r="41" spans="1:13" ht="14.25">
      <c r="A41" s="371">
        <v>20</v>
      </c>
      <c r="B41" s="371" t="s">
        <v>278</v>
      </c>
      <c r="C41" s="371">
        <v>572</v>
      </c>
      <c r="D41" s="371">
        <v>646</v>
      </c>
      <c r="F41" s="371">
        <v>20</v>
      </c>
      <c r="G41" s="371" t="s">
        <v>278</v>
      </c>
      <c r="H41" s="371">
        <v>7</v>
      </c>
      <c r="I41" s="371">
        <v>604</v>
      </c>
      <c r="J41" s="372" t="s">
        <v>339</v>
      </c>
    </row>
    <row r="42" spans="1:13" ht="14.25">
      <c r="A42" s="371">
        <v>20</v>
      </c>
      <c r="B42" s="371" t="s">
        <v>301</v>
      </c>
      <c r="C42" s="371">
        <v>580</v>
      </c>
      <c r="D42" s="371">
        <v>651</v>
      </c>
      <c r="F42" s="371">
        <v>20</v>
      </c>
      <c r="G42" s="371" t="s">
        <v>301</v>
      </c>
      <c r="H42" s="371">
        <v>8</v>
      </c>
      <c r="I42" s="371">
        <v>609</v>
      </c>
      <c r="J42" s="372" t="s">
        <v>340</v>
      </c>
    </row>
    <row r="43" spans="1:13" ht="14.25">
      <c r="A43" s="371">
        <v>21</v>
      </c>
      <c r="B43" s="371" t="s">
        <v>278</v>
      </c>
      <c r="C43" s="371">
        <v>595</v>
      </c>
      <c r="D43" s="371">
        <v>671</v>
      </c>
      <c r="F43" s="371">
        <v>21</v>
      </c>
      <c r="G43" s="371" t="s">
        <v>278</v>
      </c>
      <c r="H43" s="371">
        <v>10</v>
      </c>
      <c r="I43" s="371">
        <v>641</v>
      </c>
      <c r="J43" s="372" t="s">
        <v>341</v>
      </c>
    </row>
    <row r="44" spans="1:13" ht="14.25">
      <c r="A44" s="371">
        <v>21</v>
      </c>
      <c r="B44" s="371" t="s">
        <v>301</v>
      </c>
      <c r="C44" s="371">
        <v>615</v>
      </c>
      <c r="D44" s="371">
        <v>685</v>
      </c>
      <c r="F44" s="371">
        <v>21</v>
      </c>
      <c r="G44" s="371" t="s">
        <v>301</v>
      </c>
      <c r="H44" s="371">
        <v>6</v>
      </c>
      <c r="I44" s="371">
        <v>650</v>
      </c>
      <c r="J44" s="372" t="s">
        <v>342</v>
      </c>
    </row>
    <row r="45" spans="1:13" ht="14.25">
      <c r="A45" s="371">
        <v>22</v>
      </c>
      <c r="B45" s="371" t="s">
        <v>278</v>
      </c>
      <c r="C45" s="371">
        <v>509</v>
      </c>
      <c r="D45" s="371">
        <v>579</v>
      </c>
      <c r="F45" s="371">
        <v>22</v>
      </c>
      <c r="G45" s="371" t="s">
        <v>278</v>
      </c>
      <c r="H45" s="371">
        <v>5</v>
      </c>
      <c r="I45" s="371">
        <v>553</v>
      </c>
      <c r="J45" s="372" t="s">
        <v>343</v>
      </c>
    </row>
    <row r="46" spans="1:13" ht="14.25">
      <c r="A46" s="371">
        <v>22</v>
      </c>
      <c r="B46" s="371" t="s">
        <v>301</v>
      </c>
      <c r="C46" s="371">
        <v>453</v>
      </c>
      <c r="D46" s="371">
        <v>515</v>
      </c>
      <c r="F46" s="371">
        <v>22</v>
      </c>
      <c r="G46" s="371" t="s">
        <v>301</v>
      </c>
      <c r="H46" s="371">
        <v>5</v>
      </c>
      <c r="I46" s="371">
        <v>484</v>
      </c>
      <c r="J46" s="372" t="s">
        <v>344</v>
      </c>
    </row>
    <row r="47" spans="1:13" ht="14.25">
      <c r="A47" s="371">
        <v>23</v>
      </c>
      <c r="B47" s="371" t="s">
        <v>278</v>
      </c>
      <c r="C47" s="371">
        <v>540</v>
      </c>
      <c r="D47" s="371">
        <v>619</v>
      </c>
      <c r="F47" s="371">
        <v>23</v>
      </c>
      <c r="G47" s="371" t="s">
        <v>278</v>
      </c>
      <c r="H47" s="371">
        <v>9</v>
      </c>
      <c r="I47" s="371">
        <v>582</v>
      </c>
      <c r="J47" s="372" t="s">
        <v>345</v>
      </c>
    </row>
    <row r="48" spans="1:13" ht="14.25">
      <c r="A48" s="371">
        <v>23</v>
      </c>
      <c r="B48" s="371" t="s">
        <v>301</v>
      </c>
      <c r="C48" s="371">
        <v>489</v>
      </c>
      <c r="D48" s="371">
        <v>564</v>
      </c>
      <c r="F48" s="371">
        <v>23</v>
      </c>
      <c r="G48" s="371" t="s">
        <v>301</v>
      </c>
      <c r="H48" s="371">
        <v>11</v>
      </c>
      <c r="I48" s="371">
        <v>526</v>
      </c>
      <c r="J48" s="372" t="s">
        <v>346</v>
      </c>
    </row>
    <row r="49" spans="1:10" ht="14.25">
      <c r="A49" s="371">
        <v>24</v>
      </c>
      <c r="B49" s="371" t="s">
        <v>278</v>
      </c>
      <c r="C49" s="371">
        <v>540</v>
      </c>
      <c r="D49" s="371">
        <v>608</v>
      </c>
      <c r="F49" s="371">
        <v>24</v>
      </c>
      <c r="G49" s="371" t="s">
        <v>278</v>
      </c>
      <c r="H49" s="371">
        <v>5</v>
      </c>
      <c r="I49" s="371">
        <v>573</v>
      </c>
      <c r="J49" s="372" t="s">
        <v>347</v>
      </c>
    </row>
    <row r="50" spans="1:10" ht="14.25">
      <c r="A50" s="371">
        <v>24</v>
      </c>
      <c r="B50" s="371" t="s">
        <v>301</v>
      </c>
      <c r="C50" s="371">
        <v>504</v>
      </c>
      <c r="D50" s="371">
        <v>572</v>
      </c>
      <c r="F50" s="371">
        <v>24</v>
      </c>
      <c r="G50" s="371" t="s">
        <v>301</v>
      </c>
      <c r="H50" s="371">
        <v>3</v>
      </c>
      <c r="I50" s="371">
        <v>546</v>
      </c>
      <c r="J50" s="372" t="s">
        <v>348</v>
      </c>
    </row>
    <row r="51" spans="1:10" ht="14.25">
      <c r="A51" s="371">
        <v>25</v>
      </c>
      <c r="B51" s="371" t="s">
        <v>278</v>
      </c>
      <c r="C51" s="371">
        <v>594</v>
      </c>
      <c r="D51" s="371">
        <v>690</v>
      </c>
      <c r="F51" s="371">
        <v>25</v>
      </c>
      <c r="G51" s="371" t="s">
        <v>278</v>
      </c>
      <c r="H51" s="371">
        <v>3</v>
      </c>
      <c r="I51" s="371">
        <v>659</v>
      </c>
      <c r="J51" s="372" t="s">
        <v>349</v>
      </c>
    </row>
    <row r="52" spans="1:10" ht="14.25">
      <c r="A52" s="371">
        <v>25</v>
      </c>
      <c r="B52" s="371" t="s">
        <v>301</v>
      </c>
      <c r="C52" s="371">
        <v>541</v>
      </c>
      <c r="D52" s="371">
        <v>638</v>
      </c>
      <c r="F52" s="371">
        <v>25</v>
      </c>
      <c r="G52" s="371" t="s">
        <v>301</v>
      </c>
      <c r="H52" s="371">
        <v>5</v>
      </c>
      <c r="I52" s="371">
        <v>604</v>
      </c>
      <c r="J52" s="372" t="s">
        <v>350</v>
      </c>
    </row>
    <row r="53" spans="1:10" ht="14.25">
      <c r="A53" s="371">
        <v>26</v>
      </c>
      <c r="B53" s="371" t="s">
        <v>278</v>
      </c>
      <c r="C53" s="371">
        <v>534</v>
      </c>
      <c r="D53" s="371">
        <v>620</v>
      </c>
      <c r="F53" s="371">
        <v>26</v>
      </c>
      <c r="G53" s="371" t="s">
        <v>278</v>
      </c>
      <c r="H53" s="371">
        <v>2</v>
      </c>
      <c r="I53" s="371">
        <v>601</v>
      </c>
      <c r="J53" s="372" t="s">
        <v>351</v>
      </c>
    </row>
    <row r="54" spans="1:10" ht="14.25">
      <c r="A54" s="371">
        <v>26</v>
      </c>
      <c r="B54" s="371" t="s">
        <v>301</v>
      </c>
      <c r="C54" s="371">
        <v>484</v>
      </c>
      <c r="D54" s="371">
        <v>542</v>
      </c>
      <c r="F54" s="371">
        <v>26</v>
      </c>
      <c r="G54" s="371" t="s">
        <v>301</v>
      </c>
      <c r="H54" s="371">
        <v>3</v>
      </c>
      <c r="I54" s="371">
        <v>517</v>
      </c>
      <c r="J54" s="372" t="s">
        <v>352</v>
      </c>
    </row>
    <row r="55" spans="1:10" ht="14.25">
      <c r="A55" s="371">
        <v>27</v>
      </c>
      <c r="B55" s="371" t="s">
        <v>278</v>
      </c>
      <c r="C55" s="371">
        <v>683</v>
      </c>
      <c r="D55" s="371">
        <v>760</v>
      </c>
      <c r="F55" s="371">
        <v>27</v>
      </c>
      <c r="G55" s="371" t="s">
        <v>278</v>
      </c>
      <c r="H55" s="371">
        <v>2</v>
      </c>
      <c r="I55" s="371">
        <v>713</v>
      </c>
      <c r="J55" s="372" t="s">
        <v>353</v>
      </c>
    </row>
    <row r="56" spans="1:10" ht="14.25">
      <c r="A56" s="371">
        <v>27</v>
      </c>
      <c r="B56" s="371" t="s">
        <v>301</v>
      </c>
      <c r="C56" s="371">
        <v>581</v>
      </c>
      <c r="D56" s="371">
        <v>661</v>
      </c>
      <c r="F56" s="371">
        <v>27</v>
      </c>
      <c r="G56" s="371" t="s">
        <v>301</v>
      </c>
      <c r="H56" s="371">
        <v>3</v>
      </c>
      <c r="I56" s="371">
        <v>620</v>
      </c>
      <c r="J56" s="372" t="s">
        <v>354</v>
      </c>
    </row>
    <row r="57" spans="1:10" ht="14.25">
      <c r="A57" s="371">
        <v>28</v>
      </c>
      <c r="B57" s="371" t="s">
        <v>278</v>
      </c>
      <c r="C57" s="371">
        <v>572</v>
      </c>
      <c r="D57" s="371">
        <v>646</v>
      </c>
      <c r="F57" s="371">
        <v>28</v>
      </c>
      <c r="G57" s="371" t="s">
        <v>278</v>
      </c>
      <c r="H57" s="371">
        <v>6</v>
      </c>
      <c r="I57" s="371">
        <v>606</v>
      </c>
      <c r="J57" s="372" t="s">
        <v>355</v>
      </c>
    </row>
    <row r="58" spans="1:10" ht="14.25">
      <c r="A58" s="371">
        <v>28</v>
      </c>
      <c r="B58" s="371" t="s">
        <v>301</v>
      </c>
      <c r="C58" s="371">
        <v>582</v>
      </c>
      <c r="D58" s="371">
        <v>663</v>
      </c>
      <c r="F58" s="371">
        <v>28</v>
      </c>
      <c r="G58" s="371" t="s">
        <v>301</v>
      </c>
      <c r="H58" s="371">
        <v>6</v>
      </c>
      <c r="I58" s="371">
        <v>622</v>
      </c>
      <c r="J58" s="372" t="s">
        <v>356</v>
      </c>
    </row>
    <row r="59" spans="1:10" ht="14.25">
      <c r="A59" s="371">
        <v>29</v>
      </c>
      <c r="B59" s="371" t="s">
        <v>278</v>
      </c>
      <c r="C59" s="371">
        <v>631</v>
      </c>
      <c r="D59" s="371">
        <v>710</v>
      </c>
      <c r="F59" s="371">
        <v>29</v>
      </c>
      <c r="G59" s="371" t="s">
        <v>278</v>
      </c>
      <c r="H59" s="371">
        <v>14</v>
      </c>
      <c r="I59" s="371">
        <v>661</v>
      </c>
      <c r="J59" s="372" t="s">
        <v>357</v>
      </c>
    </row>
    <row r="60" spans="1:10" ht="14.25">
      <c r="A60" s="371">
        <v>29</v>
      </c>
      <c r="B60" s="371" t="s">
        <v>301</v>
      </c>
      <c r="C60" s="371">
        <v>587</v>
      </c>
      <c r="D60" s="371">
        <v>677</v>
      </c>
      <c r="F60" s="371">
        <v>29</v>
      </c>
      <c r="G60" s="371" t="s">
        <v>301</v>
      </c>
      <c r="H60" s="371">
        <v>10</v>
      </c>
      <c r="I60" s="371">
        <v>633</v>
      </c>
      <c r="J60" s="372" t="s">
        <v>358</v>
      </c>
    </row>
    <row r="61" spans="1:10" ht="14.25">
      <c r="A61" s="371">
        <v>30</v>
      </c>
      <c r="B61" s="371" t="s">
        <v>278</v>
      </c>
      <c r="C61" s="371">
        <v>650</v>
      </c>
      <c r="D61" s="371">
        <v>738</v>
      </c>
      <c r="F61" s="371">
        <v>30</v>
      </c>
      <c r="G61" s="371" t="s">
        <v>278</v>
      </c>
      <c r="H61" s="371">
        <v>9</v>
      </c>
      <c r="I61" s="371">
        <v>692</v>
      </c>
      <c r="J61" s="372" t="s">
        <v>359</v>
      </c>
    </row>
    <row r="62" spans="1:10" ht="14.25">
      <c r="A62" s="371">
        <v>30</v>
      </c>
      <c r="B62" s="371" t="s">
        <v>301</v>
      </c>
      <c r="C62" s="371">
        <v>564</v>
      </c>
      <c r="D62" s="371">
        <v>649</v>
      </c>
      <c r="F62" s="371">
        <v>30</v>
      </c>
      <c r="G62" s="371" t="s">
        <v>301</v>
      </c>
      <c r="H62" s="371">
        <v>2</v>
      </c>
      <c r="I62" s="371">
        <v>618</v>
      </c>
      <c r="J62" s="372" t="s">
        <v>360</v>
      </c>
    </row>
    <row r="63" spans="1:10" ht="14.25">
      <c r="A63" s="371">
        <v>31</v>
      </c>
      <c r="B63" s="371" t="s">
        <v>278</v>
      </c>
      <c r="C63" s="371">
        <v>584</v>
      </c>
      <c r="D63" s="371">
        <v>662</v>
      </c>
      <c r="F63" s="371">
        <v>31</v>
      </c>
      <c r="G63" s="371" t="s">
        <v>278</v>
      </c>
      <c r="H63" s="371">
        <v>7</v>
      </c>
      <c r="I63" s="371">
        <v>621</v>
      </c>
      <c r="J63" s="372" t="s">
        <v>361</v>
      </c>
    </row>
    <row r="64" spans="1:10" ht="14.25">
      <c r="A64" s="371">
        <v>31</v>
      </c>
      <c r="B64" s="371" t="s">
        <v>301</v>
      </c>
      <c r="C64" s="371">
        <v>588</v>
      </c>
      <c r="D64" s="371">
        <v>679</v>
      </c>
      <c r="F64" s="371">
        <v>31</v>
      </c>
      <c r="G64" s="371" t="s">
        <v>301</v>
      </c>
      <c r="H64" s="371">
        <v>6</v>
      </c>
      <c r="I64" s="371">
        <v>621</v>
      </c>
      <c r="J64" s="372" t="s">
        <v>362</v>
      </c>
    </row>
    <row r="65" spans="1:10" ht="14.25">
      <c r="A65" s="371">
        <v>32</v>
      </c>
      <c r="B65" s="371" t="s">
        <v>278</v>
      </c>
      <c r="C65" s="371">
        <v>586</v>
      </c>
      <c r="D65" s="371">
        <v>673</v>
      </c>
      <c r="F65" s="371">
        <v>32</v>
      </c>
      <c r="G65" s="371" t="s">
        <v>278</v>
      </c>
      <c r="H65" s="371">
        <v>8</v>
      </c>
      <c r="I65" s="371">
        <v>624</v>
      </c>
      <c r="J65" s="372" t="s">
        <v>363</v>
      </c>
    </row>
    <row r="66" spans="1:10" ht="14.25">
      <c r="A66" s="371">
        <v>32</v>
      </c>
      <c r="B66" s="371" t="s">
        <v>301</v>
      </c>
      <c r="C66" s="371">
        <v>593</v>
      </c>
      <c r="D66" s="371">
        <v>699</v>
      </c>
      <c r="F66" s="371">
        <v>32</v>
      </c>
      <c r="G66" s="371" t="s">
        <v>301</v>
      </c>
      <c r="H66" s="371">
        <v>7</v>
      </c>
      <c r="I66" s="371">
        <v>645</v>
      </c>
      <c r="J66" s="372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C73"/>
  <sheetViews>
    <sheetView zoomScale="85" zoomScaleNormal="85" workbookViewId="0">
      <selection activeCell="AC42" sqref="AC42"/>
    </sheetView>
  </sheetViews>
  <sheetFormatPr defaultRowHeight="12.75"/>
  <cols>
    <col min="1" max="1" width="2.28515625" customWidth="1"/>
    <col min="2" max="2" width="4.140625" bestFit="1" customWidth="1"/>
    <col min="3" max="3" width="17.28515625" style="30" bestFit="1" customWidth="1"/>
    <col min="4" max="10" width="7.7109375" customWidth="1"/>
    <col min="11" max="11" width="1.85546875" customWidth="1"/>
    <col min="12" max="14" width="10.7109375" customWidth="1"/>
    <col min="15" max="15" width="1.42578125" customWidth="1"/>
    <col min="16" max="27" width="8.7109375" customWidth="1"/>
  </cols>
  <sheetData>
    <row r="1" spans="2:28" s="226" customFormat="1" ht="18.75">
      <c r="B1" s="3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44"/>
      <c r="O1" s="238"/>
      <c r="P1" s="238"/>
      <c r="Q1" s="237"/>
      <c r="R1" s="237"/>
      <c r="S1" s="237"/>
      <c r="T1" s="237"/>
      <c r="U1" s="237"/>
    </row>
    <row r="2" spans="2:28" s="226" customFormat="1" ht="13.9" customHeight="1">
      <c r="B2" s="458" t="s">
        <v>268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  <c r="O2" s="238"/>
      <c r="P2" s="238"/>
    </row>
    <row r="3" spans="2:28" s="226" customFormat="1" ht="13.9" customHeight="1">
      <c r="B3" s="16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165"/>
    </row>
    <row r="4" spans="2:28" s="226" customFormat="1" ht="13.5" thickBot="1">
      <c r="B4" s="55" t="s">
        <v>49</v>
      </c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252"/>
      <c r="Q4" s="207"/>
      <c r="R4" s="207"/>
      <c r="S4" s="237"/>
      <c r="T4" s="237"/>
      <c r="U4" s="237"/>
    </row>
    <row r="5" spans="2:28" ht="12.4" customHeight="1" thickBot="1">
      <c r="B5" s="207"/>
      <c r="C5" s="239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P5" s="226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26"/>
    </row>
    <row r="6" spans="2:28" s="247" customFormat="1" ht="13.15" customHeight="1" thickBot="1">
      <c r="B6" s="246"/>
      <c r="C6" s="243"/>
      <c r="D6" s="461"/>
      <c r="E6" s="461"/>
      <c r="F6" s="462"/>
      <c r="G6" s="463" t="s">
        <v>273</v>
      </c>
      <c r="H6" s="464"/>
      <c r="I6" s="464"/>
      <c r="J6" s="465"/>
      <c r="K6" s="244"/>
      <c r="L6" s="248" t="s">
        <v>8</v>
      </c>
      <c r="M6" s="249" t="s">
        <v>283</v>
      </c>
      <c r="N6" s="250" t="s">
        <v>284</v>
      </c>
      <c r="P6" s="466" t="s">
        <v>367</v>
      </c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8"/>
    </row>
    <row r="7" spans="2:28" s="242" customFormat="1" ht="13.5" thickBot="1">
      <c r="B7" s="240"/>
      <c r="C7" s="241"/>
      <c r="D7" s="309" t="s">
        <v>270</v>
      </c>
      <c r="E7" s="317" t="s">
        <v>271</v>
      </c>
      <c r="F7" s="320" t="s">
        <v>272</v>
      </c>
      <c r="G7" s="326" t="s">
        <v>278</v>
      </c>
      <c r="H7" s="310" t="s">
        <v>279</v>
      </c>
      <c r="I7" s="310" t="s">
        <v>280</v>
      </c>
      <c r="J7" s="324" t="s">
        <v>282</v>
      </c>
      <c r="K7" s="245"/>
      <c r="L7" s="308"/>
      <c r="M7" s="213"/>
      <c r="N7" s="311"/>
      <c r="P7" s="281">
        <v>1</v>
      </c>
      <c r="Q7" s="282">
        <v>2</v>
      </c>
      <c r="R7" s="283">
        <v>3</v>
      </c>
      <c r="S7" s="284">
        <v>4</v>
      </c>
      <c r="T7" s="285">
        <v>5</v>
      </c>
      <c r="U7" s="286">
        <v>6</v>
      </c>
      <c r="V7" s="287">
        <v>7</v>
      </c>
      <c r="W7" s="288">
        <v>8</v>
      </c>
      <c r="X7" s="289">
        <v>9</v>
      </c>
      <c r="Y7" s="290">
        <v>10</v>
      </c>
      <c r="Z7" s="291">
        <v>11</v>
      </c>
      <c r="AA7" s="292">
        <v>12</v>
      </c>
    </row>
    <row r="8" spans="2:28" s="190" customFormat="1" ht="48.75" thickBot="1">
      <c r="B8" s="253" t="s">
        <v>1</v>
      </c>
      <c r="C8" s="254" t="s">
        <v>4</v>
      </c>
      <c r="D8" s="314" t="s">
        <v>269</v>
      </c>
      <c r="E8" s="318" t="s">
        <v>277</v>
      </c>
      <c r="F8" s="321" t="s">
        <v>366</v>
      </c>
      <c r="G8" s="327" t="s">
        <v>274</v>
      </c>
      <c r="H8" s="314" t="s">
        <v>275</v>
      </c>
      <c r="I8" s="318" t="s">
        <v>276</v>
      </c>
      <c r="J8" s="325" t="s">
        <v>281</v>
      </c>
      <c r="K8" s="316"/>
      <c r="L8" s="313" t="s">
        <v>285</v>
      </c>
      <c r="M8" s="314" t="s">
        <v>292</v>
      </c>
      <c r="N8" s="315" t="s">
        <v>284</v>
      </c>
      <c r="O8" s="258"/>
      <c r="P8" s="279" t="s">
        <v>250</v>
      </c>
      <c r="Q8" s="260" t="s">
        <v>247</v>
      </c>
      <c r="R8" s="261" t="s">
        <v>248</v>
      </c>
      <c r="S8" s="262" t="s">
        <v>249</v>
      </c>
      <c r="T8" s="263" t="s">
        <v>286</v>
      </c>
      <c r="U8" s="264" t="s">
        <v>287</v>
      </c>
      <c r="V8" s="265" t="s">
        <v>288</v>
      </c>
      <c r="W8" s="266" t="s">
        <v>289</v>
      </c>
      <c r="X8" s="259" t="s">
        <v>290</v>
      </c>
      <c r="Y8" s="267" t="s">
        <v>267</v>
      </c>
      <c r="Z8" s="268" t="s">
        <v>291</v>
      </c>
      <c r="AA8" s="280" t="s">
        <v>240</v>
      </c>
    </row>
    <row r="9" spans="2:28" ht="13.5" thickBot="1">
      <c r="B9" s="22">
        <v>1</v>
      </c>
      <c r="C9" s="255" t="s">
        <v>15</v>
      </c>
      <c r="D9" s="307">
        <f>SUM(P9:AA9)</f>
        <v>472</v>
      </c>
      <c r="E9" s="319">
        <f>'L1 LIBERTA'!V9+'L2 FdI'!V9+'L3 FI'!V9+'L4 Verdi Sin'!V9+'L5 Lega'!V9+'L6 M5S'!V9+'L7 Alt_PopPPE'!V9+'L8 StUnEuropa'!V9+'L9 Dem.Sovr.PoP'!V9+'L10 PaceTerraDign.'!V9+'L11 PD'!V9+'L11 PD'!V9+'L12 Azione'!V9</f>
        <v>0</v>
      </c>
      <c r="F9" s="322">
        <f>D9+E9</f>
        <v>472</v>
      </c>
      <c r="G9" s="328">
        <v>1</v>
      </c>
      <c r="H9" s="307">
        <v>11</v>
      </c>
      <c r="I9" s="319">
        <v>0</v>
      </c>
      <c r="J9" s="322">
        <f>G9+H9+I9</f>
        <v>12</v>
      </c>
      <c r="K9" s="312"/>
      <c r="L9" s="306">
        <f>F9+J9</f>
        <v>484</v>
      </c>
      <c r="M9" s="307">
        <f>Votanti!M12</f>
        <v>484</v>
      </c>
      <c r="N9" s="333">
        <f>L9-M9</f>
        <v>0</v>
      </c>
      <c r="P9" s="293">
        <f>'L1 LIBERTA'!U9</f>
        <v>5</v>
      </c>
      <c r="Q9" s="270">
        <f>'L2 FdI'!U9</f>
        <v>165</v>
      </c>
      <c r="R9" s="271">
        <f>'L3 FI'!U9</f>
        <v>44</v>
      </c>
      <c r="S9" s="272">
        <f>'L4 Verdi Sin'!U9</f>
        <v>24</v>
      </c>
      <c r="T9" s="273">
        <f>'L5 Lega'!U9</f>
        <v>33</v>
      </c>
      <c r="U9" s="274">
        <f>'L6 M5S'!U9</f>
        <v>56</v>
      </c>
      <c r="V9" s="275">
        <f>'L7 Alt_PopPPE'!U9</f>
        <v>1</v>
      </c>
      <c r="W9" s="276">
        <f>'L8 StUnEuropa'!U9</f>
        <v>19</v>
      </c>
      <c r="X9" s="269">
        <f>'L9 Dem.Sovr.PoP'!U9</f>
        <v>4</v>
      </c>
      <c r="Y9" s="277">
        <f>'L10 PaceTerraDign.'!U9</f>
        <v>16</v>
      </c>
      <c r="Z9" s="278">
        <f>'L11 PD'!U9</f>
        <v>88</v>
      </c>
      <c r="AA9" s="196">
        <f>'L12 Azione'!U9</f>
        <v>17</v>
      </c>
    </row>
    <row r="10" spans="2:28" ht="13.5" thickBot="1">
      <c r="B10" s="22">
        <v>2</v>
      </c>
      <c r="C10" s="255" t="s">
        <v>15</v>
      </c>
      <c r="D10" s="307">
        <f t="shared" ref="D10:D40" si="0">SUM(P10:AA10)</f>
        <v>547</v>
      </c>
      <c r="E10" s="319">
        <f>'L1 LIBERTA'!V10+'L2 FdI'!V10+'L3 FI'!V10+'L4 Verdi Sin'!V10+'L5 Lega'!V10+'L6 M5S'!V10+'L7 Alt_PopPPE'!V10+'L8 StUnEuropa'!V10+'L9 Dem.Sovr.PoP'!V10+'L10 PaceTerraDign.'!V10+'L11 PD'!V10+'L11 PD'!V10+'L12 Azione'!V10</f>
        <v>0</v>
      </c>
      <c r="F10" s="322">
        <f t="shared" ref="F10:F39" si="1">D10+E10</f>
        <v>547</v>
      </c>
      <c r="G10" s="328">
        <v>2</v>
      </c>
      <c r="H10" s="307">
        <v>7</v>
      </c>
      <c r="I10" s="319">
        <v>0</v>
      </c>
      <c r="J10" s="322">
        <f t="shared" ref="J10:J40" si="2">G10+H10+I10</f>
        <v>9</v>
      </c>
      <c r="K10" s="312"/>
      <c r="L10" s="306">
        <f t="shared" ref="L10:L40" si="3">F10+J10</f>
        <v>556</v>
      </c>
      <c r="M10" s="307">
        <f>Votanti!M13</f>
        <v>556</v>
      </c>
      <c r="N10" s="333">
        <f t="shared" ref="N10:N40" si="4">L10-M10</f>
        <v>0</v>
      </c>
      <c r="P10" s="293">
        <f>'L1 LIBERTA'!U10</f>
        <v>8</v>
      </c>
      <c r="Q10" s="270">
        <f>'L2 FdI'!U10</f>
        <v>144</v>
      </c>
      <c r="R10" s="271">
        <f>'L3 FI'!U10</f>
        <v>52</v>
      </c>
      <c r="S10" s="272">
        <f>'L4 Verdi Sin'!U10</f>
        <v>41</v>
      </c>
      <c r="T10" s="273">
        <f>'L5 Lega'!U10</f>
        <v>39</v>
      </c>
      <c r="U10" s="274">
        <f>'L6 M5S'!U10</f>
        <v>55</v>
      </c>
      <c r="V10" s="275">
        <f>'L7 Alt_PopPPE'!U10</f>
        <v>0</v>
      </c>
      <c r="W10" s="276">
        <f>'L8 StUnEuropa'!U10</f>
        <v>17</v>
      </c>
      <c r="X10" s="269">
        <f>'L9 Dem.Sovr.PoP'!U10</f>
        <v>7</v>
      </c>
      <c r="Y10" s="277">
        <f>'L10 PaceTerraDign.'!U10</f>
        <v>18</v>
      </c>
      <c r="Z10" s="278">
        <f>'L11 PD'!U10</f>
        <v>151</v>
      </c>
      <c r="AA10" s="196">
        <f>'L12 Azione'!U10</f>
        <v>15</v>
      </c>
    </row>
    <row r="11" spans="2:28" ht="13.5" thickBot="1">
      <c r="B11" s="22">
        <v>3</v>
      </c>
      <c r="C11" s="255" t="s">
        <v>15</v>
      </c>
      <c r="D11" s="307">
        <f t="shared" si="0"/>
        <v>471</v>
      </c>
      <c r="E11" s="319">
        <f>'L1 LIBERTA'!V11+'L2 FdI'!V11+'L3 FI'!V11+'L4 Verdi Sin'!V11+'L5 Lega'!V11+'L6 M5S'!V11+'L7 Alt_PopPPE'!V11+'L8 StUnEuropa'!V11+'L9 Dem.Sovr.PoP'!V11+'L10 PaceTerraDign.'!V11+'L11 PD'!V11+'L11 PD'!V11+'L12 Azione'!V11</f>
        <v>0</v>
      </c>
      <c r="F11" s="322">
        <f t="shared" si="1"/>
        <v>471</v>
      </c>
      <c r="G11" s="328">
        <v>2</v>
      </c>
      <c r="H11" s="307">
        <v>7</v>
      </c>
      <c r="I11" s="319">
        <v>0</v>
      </c>
      <c r="J11" s="322">
        <f t="shared" si="2"/>
        <v>9</v>
      </c>
      <c r="K11" s="312"/>
      <c r="L11" s="306">
        <f t="shared" si="3"/>
        <v>480</v>
      </c>
      <c r="M11" s="307">
        <f>Votanti!M14</f>
        <v>480</v>
      </c>
      <c r="N11" s="333">
        <f t="shared" si="4"/>
        <v>0</v>
      </c>
      <c r="P11" s="293">
        <f>'L1 LIBERTA'!U11</f>
        <v>6</v>
      </c>
      <c r="Q11" s="270">
        <f>'L2 FdI'!U11</f>
        <v>163</v>
      </c>
      <c r="R11" s="271">
        <f>'L3 FI'!U11</f>
        <v>33</v>
      </c>
      <c r="S11" s="272">
        <f>'L4 Verdi Sin'!U11</f>
        <v>38</v>
      </c>
      <c r="T11" s="273">
        <f>'L5 Lega'!U11</f>
        <v>55</v>
      </c>
      <c r="U11" s="274">
        <f>'L6 M5S'!U11</f>
        <v>50</v>
      </c>
      <c r="V11" s="275">
        <f>'L7 Alt_PopPPE'!U11</f>
        <v>3</v>
      </c>
      <c r="W11" s="276">
        <f>'L8 StUnEuropa'!U11</f>
        <v>22</v>
      </c>
      <c r="X11" s="269">
        <f>'L9 Dem.Sovr.PoP'!U11</f>
        <v>3</v>
      </c>
      <c r="Y11" s="277">
        <f>'L10 PaceTerraDign.'!U11</f>
        <v>5</v>
      </c>
      <c r="Z11" s="278">
        <f>'L11 PD'!U11</f>
        <v>83</v>
      </c>
      <c r="AA11" s="196">
        <f>'L12 Azione'!U11</f>
        <v>10</v>
      </c>
    </row>
    <row r="12" spans="2:28" ht="13.5" thickBot="1">
      <c r="B12" s="22">
        <v>4</v>
      </c>
      <c r="C12" s="255" t="s">
        <v>15</v>
      </c>
      <c r="D12" s="307">
        <f t="shared" si="0"/>
        <v>473</v>
      </c>
      <c r="E12" s="319">
        <f>'L1 LIBERTA'!V12+'L2 FdI'!V12+'L3 FI'!V12+'L4 Verdi Sin'!V12+'L5 Lega'!V12+'L6 M5S'!V12+'L7 Alt_PopPPE'!V12+'L8 StUnEuropa'!V12+'L9 Dem.Sovr.PoP'!V12+'L10 PaceTerraDign.'!V12+'L11 PD'!V12+'L11 PD'!V12+'L12 Azione'!V12</f>
        <v>0</v>
      </c>
      <c r="F12" s="322">
        <f t="shared" si="1"/>
        <v>473</v>
      </c>
      <c r="G12" s="328">
        <v>2</v>
      </c>
      <c r="H12" s="307">
        <v>7</v>
      </c>
      <c r="I12" s="319">
        <v>0</v>
      </c>
      <c r="J12" s="322">
        <f t="shared" si="2"/>
        <v>9</v>
      </c>
      <c r="K12" s="312"/>
      <c r="L12" s="306">
        <f t="shared" si="3"/>
        <v>482</v>
      </c>
      <c r="M12" s="307">
        <f>Votanti!M15</f>
        <v>482</v>
      </c>
      <c r="N12" s="333">
        <f t="shared" si="4"/>
        <v>0</v>
      </c>
      <c r="P12" s="293">
        <f>'L1 LIBERTA'!U12</f>
        <v>6</v>
      </c>
      <c r="Q12" s="270">
        <f>'L2 FdI'!U12</f>
        <v>147</v>
      </c>
      <c r="R12" s="271">
        <f>'L3 FI'!U12</f>
        <v>44</v>
      </c>
      <c r="S12" s="272">
        <f>'L4 Verdi Sin'!U12</f>
        <v>34</v>
      </c>
      <c r="T12" s="273">
        <f>'L5 Lega'!U12</f>
        <v>29</v>
      </c>
      <c r="U12" s="274">
        <f>'L6 M5S'!U12</f>
        <v>49</v>
      </c>
      <c r="V12" s="275">
        <f>'L7 Alt_PopPPE'!U12</f>
        <v>1</v>
      </c>
      <c r="W12" s="276">
        <f>'L8 StUnEuropa'!U12</f>
        <v>19</v>
      </c>
      <c r="X12" s="269">
        <f>'L9 Dem.Sovr.PoP'!U12</f>
        <v>4</v>
      </c>
      <c r="Y12" s="277">
        <f>'L10 PaceTerraDign.'!U12</f>
        <v>14</v>
      </c>
      <c r="Z12" s="278">
        <f>'L11 PD'!U12</f>
        <v>109</v>
      </c>
      <c r="AA12" s="196">
        <f>'L12 Azione'!U12</f>
        <v>17</v>
      </c>
    </row>
    <row r="13" spans="2:28" ht="13.5" thickBot="1">
      <c r="B13" s="22">
        <v>5</v>
      </c>
      <c r="C13" s="255" t="s">
        <v>15</v>
      </c>
      <c r="D13" s="307">
        <f t="shared" si="0"/>
        <v>447</v>
      </c>
      <c r="E13" s="319">
        <f>'L1 LIBERTA'!V13+'L2 FdI'!V13+'L3 FI'!V13+'L4 Verdi Sin'!V13+'L5 Lega'!V13+'L6 M5S'!V13+'L7 Alt_PopPPE'!V13+'L8 StUnEuropa'!V13+'L9 Dem.Sovr.PoP'!V13+'L10 PaceTerraDign.'!V13+'L11 PD'!V13+'L11 PD'!V13+'L12 Azione'!V13</f>
        <v>0</v>
      </c>
      <c r="F13" s="322">
        <f t="shared" si="1"/>
        <v>447</v>
      </c>
      <c r="G13" s="328">
        <v>0</v>
      </c>
      <c r="H13" s="307">
        <v>5</v>
      </c>
      <c r="I13" s="319">
        <v>0</v>
      </c>
      <c r="J13" s="322">
        <f t="shared" si="2"/>
        <v>5</v>
      </c>
      <c r="K13" s="312"/>
      <c r="L13" s="306">
        <f t="shared" si="3"/>
        <v>452</v>
      </c>
      <c r="M13" s="307">
        <f>Votanti!M16</f>
        <v>452</v>
      </c>
      <c r="N13" s="333">
        <f t="shared" si="4"/>
        <v>0</v>
      </c>
      <c r="P13" s="293">
        <f>'L1 LIBERTA'!U13</f>
        <v>2</v>
      </c>
      <c r="Q13" s="270">
        <f>'L2 FdI'!U13</f>
        <v>147</v>
      </c>
      <c r="R13" s="271">
        <f>'L3 FI'!U13</f>
        <v>35</v>
      </c>
      <c r="S13" s="272">
        <f>'L4 Verdi Sin'!U13</f>
        <v>26</v>
      </c>
      <c r="T13" s="273">
        <f>'L5 Lega'!U13</f>
        <v>47</v>
      </c>
      <c r="U13" s="274">
        <f>'L6 M5S'!U13</f>
        <v>48</v>
      </c>
      <c r="V13" s="275">
        <f>'L7 Alt_PopPPE'!U13</f>
        <v>2</v>
      </c>
      <c r="W13" s="276">
        <f>'L8 StUnEuropa'!U13</f>
        <v>15</v>
      </c>
      <c r="X13" s="269">
        <f>'L9 Dem.Sovr.PoP'!U13</f>
        <v>1</v>
      </c>
      <c r="Y13" s="277">
        <f>'L10 PaceTerraDign.'!U13</f>
        <v>9</v>
      </c>
      <c r="Z13" s="278">
        <f>'L11 PD'!U13</f>
        <v>106</v>
      </c>
      <c r="AA13" s="196">
        <f>'L12 Azione'!U13</f>
        <v>9</v>
      </c>
    </row>
    <row r="14" spans="2:28" ht="13.5" thickBot="1">
      <c r="B14" s="22">
        <v>6</v>
      </c>
      <c r="C14" s="255" t="s">
        <v>15</v>
      </c>
      <c r="D14" s="307">
        <f t="shared" si="0"/>
        <v>444</v>
      </c>
      <c r="E14" s="319">
        <f>'L1 LIBERTA'!V14+'L2 FdI'!V14+'L3 FI'!V14+'L4 Verdi Sin'!V14+'L5 Lega'!V14+'L6 M5S'!V14+'L7 Alt_PopPPE'!V14+'L8 StUnEuropa'!V14+'L9 Dem.Sovr.PoP'!V14+'L10 PaceTerraDign.'!V14+'L11 PD'!V14+'L11 PD'!V14+'L12 Azione'!V14</f>
        <v>0</v>
      </c>
      <c r="F14" s="322">
        <f t="shared" si="1"/>
        <v>444</v>
      </c>
      <c r="G14" s="328">
        <v>1</v>
      </c>
      <c r="H14" s="307">
        <v>14</v>
      </c>
      <c r="I14" s="319">
        <v>0</v>
      </c>
      <c r="J14" s="322">
        <f t="shared" si="2"/>
        <v>15</v>
      </c>
      <c r="K14" s="312"/>
      <c r="L14" s="306">
        <f t="shared" si="3"/>
        <v>459</v>
      </c>
      <c r="M14" s="307">
        <f>Votanti!M17</f>
        <v>459</v>
      </c>
      <c r="N14" s="333">
        <f t="shared" si="4"/>
        <v>0</v>
      </c>
      <c r="P14" s="293">
        <f>'L1 LIBERTA'!U14</f>
        <v>5</v>
      </c>
      <c r="Q14" s="270">
        <f>'L2 FdI'!U14</f>
        <v>129</v>
      </c>
      <c r="R14" s="271">
        <f>'L3 FI'!U14</f>
        <v>63</v>
      </c>
      <c r="S14" s="272">
        <f>'L4 Verdi Sin'!U14</f>
        <v>31</v>
      </c>
      <c r="T14" s="273">
        <f>'L5 Lega'!U14</f>
        <v>40</v>
      </c>
      <c r="U14" s="274">
        <f>'L6 M5S'!U14</f>
        <v>51</v>
      </c>
      <c r="V14" s="275">
        <f>'L7 Alt_PopPPE'!U14</f>
        <v>0</v>
      </c>
      <c r="W14" s="276">
        <f>'L8 StUnEuropa'!U14</f>
        <v>16</v>
      </c>
      <c r="X14" s="269">
        <f>'L9 Dem.Sovr.PoP'!U14</f>
        <v>0</v>
      </c>
      <c r="Y14" s="277">
        <f>'L10 PaceTerraDign.'!U14</f>
        <v>9</v>
      </c>
      <c r="Z14" s="278">
        <f>'L11 PD'!U14</f>
        <v>91</v>
      </c>
      <c r="AA14" s="196">
        <f>'L12 Azione'!U14</f>
        <v>9</v>
      </c>
    </row>
    <row r="15" spans="2:28" ht="13.5" thickBot="1">
      <c r="B15" s="22">
        <v>7</v>
      </c>
      <c r="C15" s="255" t="s">
        <v>15</v>
      </c>
      <c r="D15" s="307">
        <f t="shared" si="0"/>
        <v>440</v>
      </c>
      <c r="E15" s="319">
        <f>'L1 LIBERTA'!V15+'L2 FdI'!V15+'L3 FI'!V15+'L4 Verdi Sin'!V15+'L5 Lega'!V15+'L6 M5S'!V15+'L7 Alt_PopPPE'!V15+'L8 StUnEuropa'!V15+'L9 Dem.Sovr.PoP'!V15+'L10 PaceTerraDign.'!V15+'L11 PD'!V15+'L11 PD'!V15+'L12 Azione'!V15</f>
        <v>0</v>
      </c>
      <c r="F15" s="322">
        <f t="shared" si="1"/>
        <v>440</v>
      </c>
      <c r="G15" s="328">
        <v>0</v>
      </c>
      <c r="H15" s="307">
        <v>4</v>
      </c>
      <c r="I15" s="319">
        <v>0</v>
      </c>
      <c r="J15" s="322">
        <f t="shared" si="2"/>
        <v>4</v>
      </c>
      <c r="K15" s="312"/>
      <c r="L15" s="306">
        <f t="shared" si="3"/>
        <v>444</v>
      </c>
      <c r="M15" s="307">
        <f>Votanti!M18</f>
        <v>444</v>
      </c>
      <c r="N15" s="333">
        <f t="shared" si="4"/>
        <v>0</v>
      </c>
      <c r="P15" s="293">
        <f>'L1 LIBERTA'!U15</f>
        <v>2</v>
      </c>
      <c r="Q15" s="270">
        <f>'L2 FdI'!U15</f>
        <v>149</v>
      </c>
      <c r="R15" s="271">
        <f>'L3 FI'!U15</f>
        <v>39</v>
      </c>
      <c r="S15" s="272">
        <f>'L4 Verdi Sin'!U15</f>
        <v>32</v>
      </c>
      <c r="T15" s="273">
        <f>'L5 Lega'!U15</f>
        <v>38</v>
      </c>
      <c r="U15" s="274">
        <f>'L6 M5S'!U15</f>
        <v>60</v>
      </c>
      <c r="V15" s="275">
        <f>'L7 Alt_PopPPE'!U15</f>
        <v>2</v>
      </c>
      <c r="W15" s="276">
        <f>'L8 StUnEuropa'!U15</f>
        <v>15</v>
      </c>
      <c r="X15" s="269">
        <f>'L9 Dem.Sovr.PoP'!U15</f>
        <v>2</v>
      </c>
      <c r="Y15" s="277">
        <f>'L10 PaceTerraDign.'!U15</f>
        <v>9</v>
      </c>
      <c r="Z15" s="278">
        <f>'L11 PD'!U15</f>
        <v>84</v>
      </c>
      <c r="AA15" s="196">
        <f>'L12 Azione'!U15</f>
        <v>8</v>
      </c>
    </row>
    <row r="16" spans="2:28" ht="13.5" thickBot="1">
      <c r="B16" s="22">
        <v>8</v>
      </c>
      <c r="C16" s="255" t="s">
        <v>47</v>
      </c>
      <c r="D16" s="307">
        <f t="shared" si="0"/>
        <v>407</v>
      </c>
      <c r="E16" s="319">
        <f>'L1 LIBERTA'!V16+'L2 FdI'!V16+'L3 FI'!V16+'L4 Verdi Sin'!V16+'L5 Lega'!V16+'L6 M5S'!V16+'L7 Alt_PopPPE'!V16+'L8 StUnEuropa'!V16+'L9 Dem.Sovr.PoP'!V16+'L10 PaceTerraDign.'!V16+'L11 PD'!V16+'L11 PD'!V16+'L12 Azione'!V16</f>
        <v>0</v>
      </c>
      <c r="F16" s="322">
        <f t="shared" si="1"/>
        <v>407</v>
      </c>
      <c r="G16" s="328">
        <v>1</v>
      </c>
      <c r="H16" s="307">
        <v>11</v>
      </c>
      <c r="I16" s="319">
        <v>0</v>
      </c>
      <c r="J16" s="322">
        <f t="shared" si="2"/>
        <v>12</v>
      </c>
      <c r="K16" s="312"/>
      <c r="L16" s="306">
        <f t="shared" si="3"/>
        <v>419</v>
      </c>
      <c r="M16" s="307">
        <f>Votanti!M19</f>
        <v>419</v>
      </c>
      <c r="N16" s="333">
        <f t="shared" si="4"/>
        <v>0</v>
      </c>
      <c r="P16" s="293">
        <f>'L1 LIBERTA'!U16</f>
        <v>4</v>
      </c>
      <c r="Q16" s="270">
        <f>'L2 FdI'!U16</f>
        <v>130</v>
      </c>
      <c r="R16" s="271">
        <f>'L3 FI'!U16</f>
        <v>47</v>
      </c>
      <c r="S16" s="272">
        <f>'L4 Verdi Sin'!U16</f>
        <v>25</v>
      </c>
      <c r="T16" s="273">
        <f>'L5 Lega'!U16</f>
        <v>29</v>
      </c>
      <c r="U16" s="274">
        <f>'L6 M5S'!U16</f>
        <v>54</v>
      </c>
      <c r="V16" s="275">
        <f>'L7 Alt_PopPPE'!U16</f>
        <v>1</v>
      </c>
      <c r="W16" s="276">
        <f>'L8 StUnEuropa'!U16</f>
        <v>19</v>
      </c>
      <c r="X16" s="269">
        <f>'L9 Dem.Sovr.PoP'!U16</f>
        <v>3</v>
      </c>
      <c r="Y16" s="277">
        <f>'L10 PaceTerraDign.'!U16</f>
        <v>5</v>
      </c>
      <c r="Z16" s="278">
        <f>'L11 PD'!U16</f>
        <v>85</v>
      </c>
      <c r="AA16" s="196">
        <f>'L12 Azione'!U16</f>
        <v>5</v>
      </c>
    </row>
    <row r="17" spans="2:27" ht="13.5" thickBot="1">
      <c r="B17" s="22">
        <v>9</v>
      </c>
      <c r="C17" s="255" t="s">
        <v>16</v>
      </c>
      <c r="D17" s="307">
        <f t="shared" si="0"/>
        <v>459</v>
      </c>
      <c r="E17" s="319">
        <f>'L1 LIBERTA'!V17+'L2 FdI'!V17+'L3 FI'!V17+'L4 Verdi Sin'!V17+'L5 Lega'!V17+'L6 M5S'!V17+'L7 Alt_PopPPE'!V17+'L8 StUnEuropa'!V17+'L9 Dem.Sovr.PoP'!V17+'L10 PaceTerraDign.'!V17+'L11 PD'!V17+'L11 PD'!V17+'L12 Azione'!V17</f>
        <v>0</v>
      </c>
      <c r="F17" s="322">
        <f t="shared" si="1"/>
        <v>459</v>
      </c>
      <c r="G17" s="328">
        <v>3</v>
      </c>
      <c r="H17" s="307">
        <v>5</v>
      </c>
      <c r="I17" s="319">
        <v>0</v>
      </c>
      <c r="J17" s="322">
        <f t="shared" si="2"/>
        <v>8</v>
      </c>
      <c r="K17" s="312"/>
      <c r="L17" s="306">
        <f t="shared" si="3"/>
        <v>467</v>
      </c>
      <c r="M17" s="307">
        <f>Votanti!M20</f>
        <v>467</v>
      </c>
      <c r="N17" s="333">
        <f t="shared" si="4"/>
        <v>0</v>
      </c>
      <c r="P17" s="293">
        <f>'L1 LIBERTA'!U17</f>
        <v>2</v>
      </c>
      <c r="Q17" s="270">
        <f>'L2 FdI'!U17</f>
        <v>158</v>
      </c>
      <c r="R17" s="271">
        <f>'L3 FI'!U17</f>
        <v>39</v>
      </c>
      <c r="S17" s="272">
        <f>'L4 Verdi Sin'!U17</f>
        <v>28</v>
      </c>
      <c r="T17" s="273">
        <f>'L5 Lega'!U17</f>
        <v>40</v>
      </c>
      <c r="U17" s="274">
        <f>'L6 M5S'!U17</f>
        <v>56</v>
      </c>
      <c r="V17" s="275">
        <f>'L7 Alt_PopPPE'!U17</f>
        <v>1</v>
      </c>
      <c r="W17" s="276">
        <f>'L8 StUnEuropa'!U17</f>
        <v>13</v>
      </c>
      <c r="X17" s="269">
        <f>'L9 Dem.Sovr.PoP'!U17</f>
        <v>0</v>
      </c>
      <c r="Y17" s="277">
        <f>'L10 PaceTerraDign.'!U17</f>
        <v>14</v>
      </c>
      <c r="Z17" s="278">
        <f>'L11 PD'!U17</f>
        <v>101</v>
      </c>
      <c r="AA17" s="196">
        <f>'L12 Azione'!U17</f>
        <v>7</v>
      </c>
    </row>
    <row r="18" spans="2:27" ht="13.5" thickBot="1">
      <c r="B18" s="22" t="s">
        <v>17</v>
      </c>
      <c r="C18" s="255" t="s">
        <v>16</v>
      </c>
      <c r="D18" s="307">
        <f t="shared" si="0"/>
        <v>448</v>
      </c>
      <c r="E18" s="319">
        <f>'L1 LIBERTA'!V18+'L2 FdI'!V18+'L3 FI'!V18+'L4 Verdi Sin'!V18+'L5 Lega'!V18+'L6 M5S'!V18+'L7 Alt_PopPPE'!V18+'L8 StUnEuropa'!V18+'L9 Dem.Sovr.PoP'!V18+'L10 PaceTerraDign.'!V18+'L11 PD'!V18+'L11 PD'!V18+'L12 Azione'!V18</f>
        <v>0</v>
      </c>
      <c r="F18" s="322">
        <f t="shared" si="1"/>
        <v>448</v>
      </c>
      <c r="G18" s="328">
        <v>3</v>
      </c>
      <c r="H18" s="307">
        <v>8</v>
      </c>
      <c r="I18" s="319">
        <v>0</v>
      </c>
      <c r="J18" s="322">
        <f t="shared" si="2"/>
        <v>11</v>
      </c>
      <c r="K18" s="312"/>
      <c r="L18" s="306">
        <f t="shared" si="3"/>
        <v>459</v>
      </c>
      <c r="M18" s="307">
        <f>Votanti!M21</f>
        <v>459</v>
      </c>
      <c r="N18" s="333">
        <f t="shared" si="4"/>
        <v>0</v>
      </c>
      <c r="P18" s="293">
        <f>'L1 LIBERTA'!U18</f>
        <v>1</v>
      </c>
      <c r="Q18" s="270">
        <f>'L2 FdI'!U18</f>
        <v>120</v>
      </c>
      <c r="R18" s="271">
        <f>'L3 FI'!U18</f>
        <v>48</v>
      </c>
      <c r="S18" s="272">
        <f>'L4 Verdi Sin'!U18</f>
        <v>35</v>
      </c>
      <c r="T18" s="273">
        <f>'L5 Lega'!U18</f>
        <v>30</v>
      </c>
      <c r="U18" s="274">
        <f>'L6 M5S'!U18</f>
        <v>50</v>
      </c>
      <c r="V18" s="275">
        <f>'L7 Alt_PopPPE'!U18</f>
        <v>2</v>
      </c>
      <c r="W18" s="276">
        <f>'L8 StUnEuropa'!U18</f>
        <v>15</v>
      </c>
      <c r="X18" s="269">
        <f>'L9 Dem.Sovr.PoP'!U18</f>
        <v>3</v>
      </c>
      <c r="Y18" s="277">
        <f>'L10 PaceTerraDign.'!U18</f>
        <v>23</v>
      </c>
      <c r="Z18" s="278">
        <f>'L11 PD'!U18</f>
        <v>107</v>
      </c>
      <c r="AA18" s="196">
        <f>'L12 Azione'!U18</f>
        <v>14</v>
      </c>
    </row>
    <row r="19" spans="2:27" ht="13.5" thickBot="1">
      <c r="B19" s="22" t="s">
        <v>18</v>
      </c>
      <c r="C19" s="255" t="s">
        <v>16</v>
      </c>
      <c r="D19" s="307">
        <f t="shared" si="0"/>
        <v>512</v>
      </c>
      <c r="E19" s="319">
        <f>'L1 LIBERTA'!V19+'L2 FdI'!V19+'L3 FI'!V19+'L4 Verdi Sin'!V19+'L5 Lega'!V19+'L6 M5S'!V19+'L7 Alt_PopPPE'!V19+'L8 StUnEuropa'!V19+'L9 Dem.Sovr.PoP'!V19+'L10 PaceTerraDign.'!V19+'L11 PD'!V19+'L11 PD'!V19+'L12 Azione'!V19</f>
        <v>0</v>
      </c>
      <c r="F19" s="322">
        <f t="shared" si="1"/>
        <v>512</v>
      </c>
      <c r="G19" s="328">
        <v>2</v>
      </c>
      <c r="H19" s="307">
        <v>15</v>
      </c>
      <c r="I19" s="319">
        <v>0</v>
      </c>
      <c r="J19" s="322">
        <f t="shared" si="2"/>
        <v>17</v>
      </c>
      <c r="K19" s="312"/>
      <c r="L19" s="306">
        <f t="shared" si="3"/>
        <v>529</v>
      </c>
      <c r="M19" s="307">
        <f>Votanti!M22</f>
        <v>529</v>
      </c>
      <c r="N19" s="333">
        <f t="shared" si="4"/>
        <v>0</v>
      </c>
      <c r="P19" s="293">
        <f>'L1 LIBERTA'!U19</f>
        <v>1</v>
      </c>
      <c r="Q19" s="270">
        <f>'L2 FdI'!U19</f>
        <v>167</v>
      </c>
      <c r="R19" s="271">
        <f>'L3 FI'!U19</f>
        <v>55</v>
      </c>
      <c r="S19" s="272">
        <f>'L4 Verdi Sin'!U19</f>
        <v>47</v>
      </c>
      <c r="T19" s="273">
        <f>'L5 Lega'!U19</f>
        <v>38</v>
      </c>
      <c r="U19" s="274">
        <f>'L6 M5S'!U19</f>
        <v>66</v>
      </c>
      <c r="V19" s="275">
        <f>'L7 Alt_PopPPE'!U19</f>
        <v>1</v>
      </c>
      <c r="W19" s="276">
        <f>'L8 StUnEuropa'!U19</f>
        <v>16</v>
      </c>
      <c r="X19" s="269">
        <f>'L9 Dem.Sovr.PoP'!U19</f>
        <v>3</v>
      </c>
      <c r="Y19" s="277">
        <f>'L10 PaceTerraDign.'!U19</f>
        <v>15</v>
      </c>
      <c r="Z19" s="278">
        <f>'L11 PD'!U19</f>
        <v>89</v>
      </c>
      <c r="AA19" s="196">
        <f>'L12 Azione'!U19</f>
        <v>14</v>
      </c>
    </row>
    <row r="20" spans="2:27" ht="13.5" thickBot="1">
      <c r="B20" s="22" t="s">
        <v>19</v>
      </c>
      <c r="C20" s="255" t="s">
        <v>21</v>
      </c>
      <c r="D20" s="307">
        <f t="shared" si="0"/>
        <v>521</v>
      </c>
      <c r="E20" s="319">
        <f>'L1 LIBERTA'!V20+'L2 FdI'!V20+'L3 FI'!V20+'L4 Verdi Sin'!V20+'L5 Lega'!V20+'L6 M5S'!V20+'L7 Alt_PopPPE'!V20+'L8 StUnEuropa'!V20+'L9 Dem.Sovr.PoP'!V20+'L10 PaceTerraDign.'!V20+'L11 PD'!V20+'L11 PD'!V20+'L12 Azione'!V20</f>
        <v>0</v>
      </c>
      <c r="F20" s="322">
        <f t="shared" si="1"/>
        <v>521</v>
      </c>
      <c r="G20" s="328">
        <v>4</v>
      </c>
      <c r="H20" s="307">
        <v>9</v>
      </c>
      <c r="I20" s="319">
        <v>0</v>
      </c>
      <c r="J20" s="322">
        <f t="shared" si="2"/>
        <v>13</v>
      </c>
      <c r="K20" s="312"/>
      <c r="L20" s="306">
        <f t="shared" si="3"/>
        <v>534</v>
      </c>
      <c r="M20" s="307">
        <f>Votanti!M23</f>
        <v>534</v>
      </c>
      <c r="N20" s="333">
        <f t="shared" si="4"/>
        <v>0</v>
      </c>
      <c r="P20" s="293">
        <f>'L1 LIBERTA'!U20</f>
        <v>8</v>
      </c>
      <c r="Q20" s="270">
        <f>'L2 FdI'!U20</f>
        <v>203</v>
      </c>
      <c r="R20" s="271">
        <f>'L3 FI'!U20</f>
        <v>46</v>
      </c>
      <c r="S20" s="272">
        <f>'L4 Verdi Sin'!U20</f>
        <v>40</v>
      </c>
      <c r="T20" s="273">
        <f>'L5 Lega'!U20</f>
        <v>38</v>
      </c>
      <c r="U20" s="274">
        <f>'L6 M5S'!U20</f>
        <v>60</v>
      </c>
      <c r="V20" s="275">
        <f>'L7 Alt_PopPPE'!U20</f>
        <v>1</v>
      </c>
      <c r="W20" s="276">
        <f>'L8 StUnEuropa'!U20</f>
        <v>15</v>
      </c>
      <c r="X20" s="269">
        <f>'L9 Dem.Sovr.PoP'!U20</f>
        <v>2</v>
      </c>
      <c r="Y20" s="277">
        <f>'L10 PaceTerraDign.'!U20</f>
        <v>12</v>
      </c>
      <c r="Z20" s="278">
        <f>'L11 PD'!U20</f>
        <v>68</v>
      </c>
      <c r="AA20" s="196">
        <f>'L12 Azione'!U20</f>
        <v>28</v>
      </c>
    </row>
    <row r="21" spans="2:27" ht="13.5" thickBot="1">
      <c r="B21" s="22" t="s">
        <v>20</v>
      </c>
      <c r="C21" s="255" t="s">
        <v>21</v>
      </c>
      <c r="D21" s="307">
        <f t="shared" si="0"/>
        <v>448</v>
      </c>
      <c r="E21" s="319">
        <f>'L1 LIBERTA'!V21+'L2 FdI'!V21+'L3 FI'!V21+'L4 Verdi Sin'!V21+'L5 Lega'!V21+'L6 M5S'!V21+'L7 Alt_PopPPE'!V21+'L8 StUnEuropa'!V21+'L9 Dem.Sovr.PoP'!V21+'L10 PaceTerraDign.'!V21+'L11 PD'!V21+'L11 PD'!V21+'L12 Azione'!V21</f>
        <v>0</v>
      </c>
      <c r="F21" s="322">
        <f t="shared" si="1"/>
        <v>448</v>
      </c>
      <c r="G21" s="328">
        <v>1</v>
      </c>
      <c r="H21" s="307">
        <v>8</v>
      </c>
      <c r="I21" s="319">
        <v>0</v>
      </c>
      <c r="J21" s="322">
        <f t="shared" si="2"/>
        <v>9</v>
      </c>
      <c r="K21" s="312"/>
      <c r="L21" s="306">
        <f t="shared" si="3"/>
        <v>457</v>
      </c>
      <c r="M21" s="307">
        <f>Votanti!M24</f>
        <v>457</v>
      </c>
      <c r="N21" s="333">
        <f t="shared" si="4"/>
        <v>0</v>
      </c>
      <c r="P21" s="293">
        <f>'L1 LIBERTA'!U21</f>
        <v>4</v>
      </c>
      <c r="Q21" s="270">
        <f>'L2 FdI'!U21</f>
        <v>148</v>
      </c>
      <c r="R21" s="271">
        <f>'L3 FI'!U21</f>
        <v>76</v>
      </c>
      <c r="S21" s="272">
        <f>'L4 Verdi Sin'!U21</f>
        <v>27</v>
      </c>
      <c r="T21" s="273">
        <f>'L5 Lega'!U21</f>
        <v>34</v>
      </c>
      <c r="U21" s="274">
        <f>'L6 M5S'!U21</f>
        <v>45</v>
      </c>
      <c r="V21" s="275">
        <f>'L7 Alt_PopPPE'!U21</f>
        <v>3</v>
      </c>
      <c r="W21" s="276">
        <f>'L8 StUnEuropa'!U21</f>
        <v>11</v>
      </c>
      <c r="X21" s="269">
        <f>'L9 Dem.Sovr.PoP'!U21</f>
        <v>0</v>
      </c>
      <c r="Y21" s="277">
        <f>'L10 PaceTerraDign.'!U21</f>
        <v>10</v>
      </c>
      <c r="Z21" s="278">
        <f>'L11 PD'!U21</f>
        <v>72</v>
      </c>
      <c r="AA21" s="196">
        <f>'L12 Azione'!U21</f>
        <v>18</v>
      </c>
    </row>
    <row r="22" spans="2:27" ht="13.5" thickBot="1">
      <c r="B22" s="22" t="s">
        <v>22</v>
      </c>
      <c r="C22" s="255" t="s">
        <v>21</v>
      </c>
      <c r="D22" s="307">
        <f t="shared" si="0"/>
        <v>631</v>
      </c>
      <c r="E22" s="319">
        <f>'L1 LIBERTA'!V22+'L2 FdI'!V22+'L3 FI'!V22+'L4 Verdi Sin'!V22+'L5 Lega'!V22+'L6 M5S'!V22+'L7 Alt_PopPPE'!V22+'L8 StUnEuropa'!V22+'L9 Dem.Sovr.PoP'!V22+'L10 PaceTerraDign.'!V22+'L11 PD'!V22+'L11 PD'!V22+'L12 Azione'!V22</f>
        <v>0</v>
      </c>
      <c r="F22" s="322">
        <f t="shared" si="1"/>
        <v>631</v>
      </c>
      <c r="G22" s="328">
        <v>4</v>
      </c>
      <c r="H22" s="307">
        <v>16</v>
      </c>
      <c r="I22" s="319">
        <v>0</v>
      </c>
      <c r="J22" s="322">
        <f t="shared" si="2"/>
        <v>20</v>
      </c>
      <c r="K22" s="312"/>
      <c r="L22" s="306">
        <f t="shared" si="3"/>
        <v>651</v>
      </c>
      <c r="M22" s="307">
        <f>Votanti!M25</f>
        <v>651</v>
      </c>
      <c r="N22" s="333">
        <f t="shared" si="4"/>
        <v>0</v>
      </c>
      <c r="P22" s="293">
        <f>'L1 LIBERTA'!U22</f>
        <v>9</v>
      </c>
      <c r="Q22" s="270">
        <f>'L2 FdI'!U22</f>
        <v>180</v>
      </c>
      <c r="R22" s="271">
        <f>'L3 FI'!U22</f>
        <v>38</v>
      </c>
      <c r="S22" s="272">
        <f>'L4 Verdi Sin'!U22</f>
        <v>48</v>
      </c>
      <c r="T22" s="273">
        <f>'L5 Lega'!U22</f>
        <v>57</v>
      </c>
      <c r="U22" s="274">
        <f>'L6 M5S'!U22</f>
        <v>99</v>
      </c>
      <c r="V22" s="275">
        <f>'L7 Alt_PopPPE'!U22</f>
        <v>3</v>
      </c>
      <c r="W22" s="276">
        <f>'L8 StUnEuropa'!U22</f>
        <v>16</v>
      </c>
      <c r="X22" s="269">
        <f>'L9 Dem.Sovr.PoP'!U22</f>
        <v>4</v>
      </c>
      <c r="Y22" s="277">
        <f>'L10 PaceTerraDign.'!U22</f>
        <v>15</v>
      </c>
      <c r="Z22" s="278">
        <f>'L11 PD'!U22</f>
        <v>135</v>
      </c>
      <c r="AA22" s="196">
        <f>'L12 Azione'!U22</f>
        <v>27</v>
      </c>
    </row>
    <row r="23" spans="2:27" ht="13.5" thickBot="1">
      <c r="B23" s="429" t="s">
        <v>23</v>
      </c>
      <c r="C23" s="430" t="s">
        <v>21</v>
      </c>
      <c r="D23" s="431">
        <f t="shared" si="0"/>
        <v>545</v>
      </c>
      <c r="E23" s="432">
        <f>'L1 LIBERTA'!V23+'L2 FdI'!V23+'L3 FI'!V23+'L4 Verdi Sin'!V23+'L5 Lega'!V23+'L6 M5S'!V23+'L7 Alt_PopPPE'!V23+'L8 StUnEuropa'!V23+'L9 Dem.Sovr.PoP'!V23+'L10 PaceTerraDign.'!V23+'L11 PD'!V23+'L11 PD'!V23+'L12 Azione'!V23</f>
        <v>0</v>
      </c>
      <c r="F23" s="433">
        <f t="shared" si="1"/>
        <v>545</v>
      </c>
      <c r="G23" s="434">
        <v>5</v>
      </c>
      <c r="H23" s="431">
        <v>13</v>
      </c>
      <c r="I23" s="432">
        <v>0</v>
      </c>
      <c r="J23" s="433">
        <f t="shared" si="2"/>
        <v>18</v>
      </c>
      <c r="K23" s="312"/>
      <c r="L23" s="306">
        <f t="shared" si="3"/>
        <v>563</v>
      </c>
      <c r="M23" s="307">
        <f>Votanti!M26</f>
        <v>563</v>
      </c>
      <c r="N23" s="333">
        <f t="shared" si="4"/>
        <v>0</v>
      </c>
      <c r="P23" s="293">
        <f>'L1 LIBERTA'!U23</f>
        <v>6</v>
      </c>
      <c r="Q23" s="270">
        <f>'L2 FdI'!U23</f>
        <v>190</v>
      </c>
      <c r="R23" s="271">
        <f>'L3 FI'!U23</f>
        <v>61</v>
      </c>
      <c r="S23" s="272">
        <f>'L4 Verdi Sin'!U23</f>
        <v>47</v>
      </c>
      <c r="T23" s="273">
        <f>'L5 Lega'!U23</f>
        <v>58</v>
      </c>
      <c r="U23" s="274">
        <f>'L6 M5S'!U23</f>
        <v>66</v>
      </c>
      <c r="V23" s="275">
        <f>'L7 Alt_PopPPE'!U23</f>
        <v>2</v>
      </c>
      <c r="W23" s="276">
        <f>'L8 StUnEuropa'!U23</f>
        <v>18</v>
      </c>
      <c r="X23" s="269">
        <f>'L9 Dem.Sovr.PoP'!U23</f>
        <v>5</v>
      </c>
      <c r="Y23" s="277">
        <f>'L10 PaceTerraDign.'!U23</f>
        <v>6</v>
      </c>
      <c r="Z23" s="278">
        <f>'L11 PD'!U23</f>
        <v>67</v>
      </c>
      <c r="AA23" s="196">
        <f>'L12 Azione'!U23</f>
        <v>19</v>
      </c>
    </row>
    <row r="24" spans="2:27" ht="13.5" thickBot="1">
      <c r="B24" s="22" t="s">
        <v>24</v>
      </c>
      <c r="C24" s="255" t="s">
        <v>21</v>
      </c>
      <c r="D24" s="307">
        <f t="shared" si="0"/>
        <v>361</v>
      </c>
      <c r="E24" s="319">
        <f>'L1 LIBERTA'!V24+'L2 FdI'!V24+'L3 FI'!V24+'L4 Verdi Sin'!V24+'L5 Lega'!V24+'L6 M5S'!V24+'L7 Alt_PopPPE'!V24+'L8 StUnEuropa'!V24+'L9 Dem.Sovr.PoP'!V24+'L10 PaceTerraDign.'!V24+'L11 PD'!V24+'L11 PD'!V24+'L12 Azione'!V24</f>
        <v>0</v>
      </c>
      <c r="F24" s="322">
        <f t="shared" si="1"/>
        <v>361</v>
      </c>
      <c r="G24" s="328">
        <v>2</v>
      </c>
      <c r="H24" s="307">
        <v>10</v>
      </c>
      <c r="I24" s="319">
        <v>0</v>
      </c>
      <c r="J24" s="322">
        <f t="shared" si="2"/>
        <v>12</v>
      </c>
      <c r="K24" s="312"/>
      <c r="L24" s="306">
        <f t="shared" si="3"/>
        <v>373</v>
      </c>
      <c r="M24" s="307">
        <f>Votanti!M27</f>
        <v>373</v>
      </c>
      <c r="N24" s="333">
        <f t="shared" si="4"/>
        <v>0</v>
      </c>
      <c r="P24" s="293">
        <f>'L1 LIBERTA'!U24</f>
        <v>3</v>
      </c>
      <c r="Q24" s="270">
        <f>'L2 FdI'!U24</f>
        <v>124</v>
      </c>
      <c r="R24" s="271">
        <f>'L3 FI'!U24</f>
        <v>25</v>
      </c>
      <c r="S24" s="272">
        <f>'L4 Verdi Sin'!U24</f>
        <v>15</v>
      </c>
      <c r="T24" s="273">
        <f>'L5 Lega'!U24</f>
        <v>34</v>
      </c>
      <c r="U24" s="274">
        <f>'L6 M5S'!U24</f>
        <v>48</v>
      </c>
      <c r="V24" s="275">
        <f>'L7 Alt_PopPPE'!U24</f>
        <v>3</v>
      </c>
      <c r="W24" s="276">
        <f>'L8 StUnEuropa'!U24</f>
        <v>8</v>
      </c>
      <c r="X24" s="269">
        <f>'L9 Dem.Sovr.PoP'!U24</f>
        <v>2</v>
      </c>
      <c r="Y24" s="277">
        <f>'L10 PaceTerraDign.'!U24</f>
        <v>9</v>
      </c>
      <c r="Z24" s="278">
        <f>'L11 PD'!U24</f>
        <v>72</v>
      </c>
      <c r="AA24" s="196">
        <f>'L12 Azione'!U24</f>
        <v>18</v>
      </c>
    </row>
    <row r="25" spans="2:27" ht="13.5" thickBot="1">
      <c r="B25" s="22" t="s">
        <v>25</v>
      </c>
      <c r="C25" s="255" t="s">
        <v>21</v>
      </c>
      <c r="D25" s="307">
        <f t="shared" si="0"/>
        <v>505</v>
      </c>
      <c r="E25" s="319">
        <f>'L1 LIBERTA'!V25+'L2 FdI'!V25+'L3 FI'!V25+'L4 Verdi Sin'!V25+'L5 Lega'!V25+'L6 M5S'!V25+'L7 Alt_PopPPE'!V25+'L8 StUnEuropa'!V25+'L9 Dem.Sovr.PoP'!V25+'L10 PaceTerraDign.'!V25+'L11 PD'!V25+'L11 PD'!V25+'L12 Azione'!V25</f>
        <v>0</v>
      </c>
      <c r="F25" s="322">
        <f t="shared" si="1"/>
        <v>505</v>
      </c>
      <c r="G25" s="328">
        <v>1</v>
      </c>
      <c r="H25" s="307">
        <v>16</v>
      </c>
      <c r="I25" s="319">
        <v>0</v>
      </c>
      <c r="J25" s="322">
        <f t="shared" si="2"/>
        <v>17</v>
      </c>
      <c r="K25" s="312"/>
      <c r="L25" s="306">
        <f t="shared" si="3"/>
        <v>522</v>
      </c>
      <c r="M25" s="307">
        <f>Votanti!M28</f>
        <v>522</v>
      </c>
      <c r="N25" s="333">
        <f t="shared" si="4"/>
        <v>0</v>
      </c>
      <c r="P25" s="293">
        <f>'L1 LIBERTA'!U25</f>
        <v>2</v>
      </c>
      <c r="Q25" s="270">
        <f>'L2 FdI'!U25</f>
        <v>163</v>
      </c>
      <c r="R25" s="271">
        <f>'L3 FI'!U25</f>
        <v>33</v>
      </c>
      <c r="S25" s="272">
        <f>'L4 Verdi Sin'!U25</f>
        <v>36</v>
      </c>
      <c r="T25" s="273">
        <f>'L5 Lega'!U25</f>
        <v>63</v>
      </c>
      <c r="U25" s="274">
        <f>'L6 M5S'!U25</f>
        <v>65</v>
      </c>
      <c r="V25" s="275">
        <f>'L7 Alt_PopPPE'!U25</f>
        <v>1</v>
      </c>
      <c r="W25" s="276">
        <f>'L8 StUnEuropa'!U25</f>
        <v>6</v>
      </c>
      <c r="X25" s="269">
        <f>'L9 Dem.Sovr.PoP'!U25</f>
        <v>1</v>
      </c>
      <c r="Y25" s="277">
        <f>'L10 PaceTerraDign.'!U25</f>
        <v>15</v>
      </c>
      <c r="Z25" s="278">
        <f>'L11 PD'!U25</f>
        <v>103</v>
      </c>
      <c r="AA25" s="196">
        <f>'L12 Azione'!U25</f>
        <v>17</v>
      </c>
    </row>
    <row r="26" spans="2:27" ht="13.5" thickBot="1">
      <c r="B26" s="22" t="s">
        <v>26</v>
      </c>
      <c r="C26" s="255" t="s">
        <v>48</v>
      </c>
      <c r="D26" s="307">
        <f t="shared" si="0"/>
        <v>420</v>
      </c>
      <c r="E26" s="319">
        <f>'L1 LIBERTA'!V26+'L2 FdI'!V26+'L3 FI'!V26+'L4 Verdi Sin'!V26+'L5 Lega'!V26+'L6 M5S'!V26+'L7 Alt_PopPPE'!V26+'L8 StUnEuropa'!V26+'L9 Dem.Sovr.PoP'!V26+'L10 PaceTerraDign.'!V26+'L11 PD'!V26+'L11 PD'!V26+'L12 Azione'!V26</f>
        <v>0</v>
      </c>
      <c r="F26" s="322">
        <f t="shared" si="1"/>
        <v>420</v>
      </c>
      <c r="G26" s="328">
        <v>1</v>
      </c>
      <c r="H26" s="307">
        <v>12</v>
      </c>
      <c r="I26" s="319">
        <v>0</v>
      </c>
      <c r="J26" s="322">
        <f t="shared" si="2"/>
        <v>13</v>
      </c>
      <c r="K26" s="312"/>
      <c r="L26" s="306">
        <f t="shared" si="3"/>
        <v>433</v>
      </c>
      <c r="M26" s="307">
        <f>Votanti!M29</f>
        <v>433</v>
      </c>
      <c r="N26" s="333">
        <f t="shared" si="4"/>
        <v>0</v>
      </c>
      <c r="P26" s="293">
        <f>'L1 LIBERTA'!U26</f>
        <v>1</v>
      </c>
      <c r="Q26" s="270">
        <f>'L2 FdI'!U26</f>
        <v>122</v>
      </c>
      <c r="R26" s="271">
        <f>'L3 FI'!U26</f>
        <v>41</v>
      </c>
      <c r="S26" s="272">
        <f>'L4 Verdi Sin'!U26</f>
        <v>33</v>
      </c>
      <c r="T26" s="273">
        <f>'L5 Lega'!U26</f>
        <v>32</v>
      </c>
      <c r="U26" s="274">
        <f>'L6 M5S'!U26</f>
        <v>78</v>
      </c>
      <c r="V26" s="275">
        <f>'L7 Alt_PopPPE'!U26</f>
        <v>1</v>
      </c>
      <c r="W26" s="276">
        <f>'L8 StUnEuropa'!U26</f>
        <v>12</v>
      </c>
      <c r="X26" s="269">
        <f>'L9 Dem.Sovr.PoP'!U26</f>
        <v>3</v>
      </c>
      <c r="Y26" s="277">
        <f>'L10 PaceTerraDign.'!U26</f>
        <v>8</v>
      </c>
      <c r="Z26" s="278">
        <f>'L11 PD'!U26</f>
        <v>72</v>
      </c>
      <c r="AA26" s="196">
        <f>'L12 Azione'!U26</f>
        <v>17</v>
      </c>
    </row>
    <row r="27" spans="2:27" ht="13.5" thickBot="1">
      <c r="B27" s="22" t="s">
        <v>28</v>
      </c>
      <c r="C27" s="255" t="s">
        <v>27</v>
      </c>
      <c r="D27" s="307">
        <f t="shared" si="0"/>
        <v>471</v>
      </c>
      <c r="E27" s="319">
        <f>'L1 LIBERTA'!V27+'L2 FdI'!V27+'L3 FI'!V27+'L4 Verdi Sin'!V27+'L5 Lega'!V27+'L6 M5S'!V27+'L7 Alt_PopPPE'!V27+'L8 StUnEuropa'!V27+'L9 Dem.Sovr.PoP'!V27+'L10 PaceTerraDign.'!V27+'L11 PD'!V27+'L11 PD'!V27+'L12 Azione'!V27</f>
        <v>0</v>
      </c>
      <c r="F27" s="322">
        <f t="shared" si="1"/>
        <v>471</v>
      </c>
      <c r="G27" s="328">
        <v>2</v>
      </c>
      <c r="H27" s="307">
        <v>13</v>
      </c>
      <c r="I27" s="319">
        <v>0</v>
      </c>
      <c r="J27" s="322">
        <f t="shared" si="2"/>
        <v>15</v>
      </c>
      <c r="K27" s="312"/>
      <c r="L27" s="306">
        <f t="shared" si="3"/>
        <v>486</v>
      </c>
      <c r="M27" s="307">
        <f>Votanti!M30</f>
        <v>486</v>
      </c>
      <c r="N27" s="333">
        <f t="shared" si="4"/>
        <v>0</v>
      </c>
      <c r="P27" s="293">
        <f>'L1 LIBERTA'!U27</f>
        <v>4</v>
      </c>
      <c r="Q27" s="270">
        <f>'L2 FdI'!U27</f>
        <v>156</v>
      </c>
      <c r="R27" s="271">
        <f>'L3 FI'!U27</f>
        <v>62</v>
      </c>
      <c r="S27" s="272">
        <f>'L4 Verdi Sin'!U27</f>
        <v>26</v>
      </c>
      <c r="T27" s="273">
        <f>'L5 Lega'!U27</f>
        <v>46</v>
      </c>
      <c r="U27" s="274">
        <f>'L6 M5S'!U27</f>
        <v>63</v>
      </c>
      <c r="V27" s="275">
        <f>'L7 Alt_PopPPE'!U27</f>
        <v>0</v>
      </c>
      <c r="W27" s="276">
        <f>'L8 StUnEuropa'!U27</f>
        <v>14</v>
      </c>
      <c r="X27" s="269">
        <f>'L9 Dem.Sovr.PoP'!U27</f>
        <v>4</v>
      </c>
      <c r="Y27" s="277">
        <f>'L10 PaceTerraDign.'!U27</f>
        <v>10</v>
      </c>
      <c r="Z27" s="278">
        <f>'L11 PD'!U27</f>
        <v>77</v>
      </c>
      <c r="AA27" s="196">
        <f>'L12 Azione'!U27</f>
        <v>9</v>
      </c>
    </row>
    <row r="28" spans="2:27" ht="13.5" thickBot="1">
      <c r="B28" s="22" t="s">
        <v>29</v>
      </c>
      <c r="C28" s="255" t="s">
        <v>27</v>
      </c>
      <c r="D28" s="307">
        <f t="shared" si="0"/>
        <v>476</v>
      </c>
      <c r="E28" s="319">
        <f>'L1 LIBERTA'!V28+'L2 FdI'!V28+'L3 FI'!V28+'L4 Verdi Sin'!V28+'L5 Lega'!V28+'L6 M5S'!V28+'L7 Alt_PopPPE'!V28+'L8 StUnEuropa'!V28+'L9 Dem.Sovr.PoP'!V28+'L10 PaceTerraDign.'!V28+'L11 PD'!V28+'L11 PD'!V28+'L12 Azione'!V28</f>
        <v>0</v>
      </c>
      <c r="F28" s="322">
        <f t="shared" si="1"/>
        <v>476</v>
      </c>
      <c r="G28" s="328">
        <v>1</v>
      </c>
      <c r="H28" s="307">
        <v>10</v>
      </c>
      <c r="I28" s="319">
        <v>0</v>
      </c>
      <c r="J28" s="322">
        <f t="shared" si="2"/>
        <v>11</v>
      </c>
      <c r="K28" s="312"/>
      <c r="L28" s="306">
        <f t="shared" si="3"/>
        <v>487</v>
      </c>
      <c r="M28" s="307">
        <f>Votanti!M31</f>
        <v>487</v>
      </c>
      <c r="N28" s="333">
        <f t="shared" si="4"/>
        <v>0</v>
      </c>
      <c r="P28" s="293">
        <f>'L1 LIBERTA'!U28</f>
        <v>1</v>
      </c>
      <c r="Q28" s="270">
        <f>'L2 FdI'!U28</f>
        <v>117</v>
      </c>
      <c r="R28" s="271">
        <f>'L3 FI'!U28</f>
        <v>62</v>
      </c>
      <c r="S28" s="272">
        <f>'L4 Verdi Sin'!U28</f>
        <v>46</v>
      </c>
      <c r="T28" s="273">
        <f>'L5 Lega'!U28</f>
        <v>35</v>
      </c>
      <c r="U28" s="274">
        <f>'L6 M5S'!U28</f>
        <v>94</v>
      </c>
      <c r="V28" s="275">
        <f>'L7 Alt_PopPPE'!U28</f>
        <v>2</v>
      </c>
      <c r="W28" s="276">
        <f>'L8 StUnEuropa'!U28</f>
        <v>11</v>
      </c>
      <c r="X28" s="269">
        <f>'L9 Dem.Sovr.PoP'!U28</f>
        <v>4</v>
      </c>
      <c r="Y28" s="277">
        <f>'L10 PaceTerraDign.'!U28</f>
        <v>17</v>
      </c>
      <c r="Z28" s="278">
        <f>'L11 PD'!U28</f>
        <v>75</v>
      </c>
      <c r="AA28" s="196">
        <f>'L12 Azione'!U28</f>
        <v>12</v>
      </c>
    </row>
    <row r="29" spans="2:27" ht="13.5" thickBot="1">
      <c r="B29" s="22" t="s">
        <v>30</v>
      </c>
      <c r="C29" s="255" t="s">
        <v>27</v>
      </c>
      <c r="D29" s="307">
        <f t="shared" si="0"/>
        <v>516</v>
      </c>
      <c r="E29" s="319">
        <f>'L1 LIBERTA'!V29+'L2 FdI'!V29+'L3 FI'!V29+'L4 Verdi Sin'!V29+'L5 Lega'!V29+'L6 M5S'!V29+'L7 Alt_PopPPE'!V29+'L8 StUnEuropa'!V29+'L9 Dem.Sovr.PoP'!V29+'L10 PaceTerraDign.'!V29+'L11 PD'!V29+'L11 PD'!V29+'L12 Azione'!V29</f>
        <v>0</v>
      </c>
      <c r="F29" s="322">
        <f t="shared" si="1"/>
        <v>516</v>
      </c>
      <c r="G29" s="328">
        <v>2</v>
      </c>
      <c r="H29" s="307">
        <v>6</v>
      </c>
      <c r="I29" s="319">
        <v>0</v>
      </c>
      <c r="J29" s="322">
        <f t="shared" si="2"/>
        <v>8</v>
      </c>
      <c r="K29" s="312"/>
      <c r="L29" s="306">
        <f t="shared" si="3"/>
        <v>524</v>
      </c>
      <c r="M29" s="307">
        <f>Votanti!M32</f>
        <v>524</v>
      </c>
      <c r="N29" s="333">
        <f t="shared" si="4"/>
        <v>0</v>
      </c>
      <c r="P29" s="293">
        <f>'L1 LIBERTA'!U29</f>
        <v>3</v>
      </c>
      <c r="Q29" s="270">
        <f>'L2 FdI'!U29</f>
        <v>181</v>
      </c>
      <c r="R29" s="271">
        <f>'L3 FI'!U29</f>
        <v>57</v>
      </c>
      <c r="S29" s="272">
        <f>'L4 Verdi Sin'!U29</f>
        <v>37</v>
      </c>
      <c r="T29" s="273">
        <f>'L5 Lega'!U29</f>
        <v>30</v>
      </c>
      <c r="U29" s="274">
        <f>'L6 M5S'!U29</f>
        <v>56</v>
      </c>
      <c r="V29" s="275">
        <f>'L7 Alt_PopPPE'!U29</f>
        <v>0</v>
      </c>
      <c r="W29" s="276">
        <f>'L8 StUnEuropa'!U29</f>
        <v>15</v>
      </c>
      <c r="X29" s="269">
        <f>'L9 Dem.Sovr.PoP'!U29</f>
        <v>5</v>
      </c>
      <c r="Y29" s="277">
        <f>'L10 PaceTerraDign.'!U29</f>
        <v>8</v>
      </c>
      <c r="Z29" s="278">
        <f>'L11 PD'!U29</f>
        <v>101</v>
      </c>
      <c r="AA29" s="196">
        <f>'L12 Azione'!U29</f>
        <v>23</v>
      </c>
    </row>
    <row r="30" spans="2:27" ht="13.5" thickBot="1">
      <c r="B30" s="22" t="s">
        <v>32</v>
      </c>
      <c r="C30" s="255" t="s">
        <v>31</v>
      </c>
      <c r="D30" s="307">
        <f t="shared" si="0"/>
        <v>402</v>
      </c>
      <c r="E30" s="319">
        <f>'L1 LIBERTA'!V30+'L2 FdI'!V30+'L3 FI'!V30+'L4 Verdi Sin'!V30+'L5 Lega'!V30+'L6 M5S'!V30+'L7 Alt_PopPPE'!V30+'L8 StUnEuropa'!V30+'L9 Dem.Sovr.PoP'!V30+'L10 PaceTerraDign.'!V30+'L11 PD'!V30+'L11 PD'!V30+'L12 Azione'!V30</f>
        <v>0</v>
      </c>
      <c r="F30" s="322">
        <f t="shared" si="1"/>
        <v>402</v>
      </c>
      <c r="G30" s="328">
        <v>0</v>
      </c>
      <c r="H30" s="307">
        <v>8</v>
      </c>
      <c r="I30" s="319">
        <v>0</v>
      </c>
      <c r="J30" s="322">
        <f t="shared" si="2"/>
        <v>8</v>
      </c>
      <c r="K30" s="312"/>
      <c r="L30" s="306">
        <f t="shared" si="3"/>
        <v>410</v>
      </c>
      <c r="M30" s="307">
        <f>Votanti!M33</f>
        <v>410</v>
      </c>
      <c r="N30" s="333">
        <f t="shared" si="4"/>
        <v>0</v>
      </c>
      <c r="P30" s="293">
        <f>'L1 LIBERTA'!U30</f>
        <v>3</v>
      </c>
      <c r="Q30" s="270">
        <f>'L2 FdI'!U30</f>
        <v>111</v>
      </c>
      <c r="R30" s="271">
        <f>'L3 FI'!U30</f>
        <v>24</v>
      </c>
      <c r="S30" s="272">
        <f>'L4 Verdi Sin'!U30</f>
        <v>35</v>
      </c>
      <c r="T30" s="273">
        <f>'L5 Lega'!U30</f>
        <v>37</v>
      </c>
      <c r="U30" s="274">
        <f>'L6 M5S'!U30</f>
        <v>52</v>
      </c>
      <c r="V30" s="275">
        <f>'L7 Alt_PopPPE'!U30</f>
        <v>3</v>
      </c>
      <c r="W30" s="276">
        <f>'L8 StUnEuropa'!U30</f>
        <v>16</v>
      </c>
      <c r="X30" s="269">
        <f>'L9 Dem.Sovr.PoP'!U30</f>
        <v>1</v>
      </c>
      <c r="Y30" s="277">
        <f>'L10 PaceTerraDign.'!U30</f>
        <v>8</v>
      </c>
      <c r="Z30" s="278">
        <f>'L11 PD'!U30</f>
        <v>102</v>
      </c>
      <c r="AA30" s="196">
        <f>'L12 Azione'!U30</f>
        <v>10</v>
      </c>
    </row>
    <row r="31" spans="2:27" ht="13.5" thickBot="1">
      <c r="B31" s="22" t="s">
        <v>33</v>
      </c>
      <c r="C31" s="255" t="s">
        <v>31</v>
      </c>
      <c r="D31" s="307">
        <f t="shared" si="0"/>
        <v>472</v>
      </c>
      <c r="E31" s="319">
        <f>'L1 LIBERTA'!V31+'L2 FdI'!V31+'L3 FI'!V31+'L4 Verdi Sin'!V31+'L5 Lega'!V31+'L6 M5S'!V31+'L7 Alt_PopPPE'!V31+'L8 StUnEuropa'!V31+'L9 Dem.Sovr.PoP'!V31+'L10 PaceTerraDign.'!V31+'L11 PD'!V31+'L11 PD'!V31+'L12 Azione'!V31</f>
        <v>0</v>
      </c>
      <c r="F31" s="322">
        <f t="shared" si="1"/>
        <v>472</v>
      </c>
      <c r="G31" s="328">
        <v>2</v>
      </c>
      <c r="H31" s="307">
        <v>9</v>
      </c>
      <c r="I31" s="319">
        <v>0</v>
      </c>
      <c r="J31" s="322">
        <f t="shared" si="2"/>
        <v>11</v>
      </c>
      <c r="K31" s="312"/>
      <c r="L31" s="306">
        <f t="shared" si="3"/>
        <v>483</v>
      </c>
      <c r="M31" s="307">
        <f>Votanti!M34</f>
        <v>483</v>
      </c>
      <c r="N31" s="333">
        <f t="shared" si="4"/>
        <v>0</v>
      </c>
      <c r="P31" s="293">
        <f>'L1 LIBERTA'!U31</f>
        <v>7</v>
      </c>
      <c r="Q31" s="270">
        <f>'L2 FdI'!U31</f>
        <v>149</v>
      </c>
      <c r="R31" s="271">
        <f>'L3 FI'!U31</f>
        <v>41</v>
      </c>
      <c r="S31" s="272">
        <f>'L4 Verdi Sin'!U31</f>
        <v>42</v>
      </c>
      <c r="T31" s="273">
        <f>'L5 Lega'!U31</f>
        <v>49</v>
      </c>
      <c r="U31" s="274">
        <f>'L6 M5S'!U31</f>
        <v>52</v>
      </c>
      <c r="V31" s="275">
        <f>'L7 Alt_PopPPE'!U31</f>
        <v>0</v>
      </c>
      <c r="W31" s="276">
        <f>'L8 StUnEuropa'!U31</f>
        <v>11</v>
      </c>
      <c r="X31" s="269">
        <f>'L9 Dem.Sovr.PoP'!U31</f>
        <v>3</v>
      </c>
      <c r="Y31" s="277">
        <f>'L10 PaceTerraDign.'!U31</f>
        <v>12</v>
      </c>
      <c r="Z31" s="278">
        <f>'L11 PD'!U31</f>
        <v>89</v>
      </c>
      <c r="AA31" s="196">
        <f>'L12 Azione'!U31</f>
        <v>17</v>
      </c>
    </row>
    <row r="32" spans="2:27" ht="13.5" thickBot="1">
      <c r="B32" s="22" t="s">
        <v>34</v>
      </c>
      <c r="C32" s="255" t="s">
        <v>31</v>
      </c>
      <c r="D32" s="307">
        <f t="shared" si="0"/>
        <v>513</v>
      </c>
      <c r="E32" s="319">
        <f>'L1 LIBERTA'!V32+'L2 FdI'!V32+'L3 FI'!V32+'L4 Verdi Sin'!V32+'L5 Lega'!V32+'L6 M5S'!V32+'L7 Alt_PopPPE'!V32+'L8 StUnEuropa'!V32+'L9 Dem.Sovr.PoP'!V32+'L10 PaceTerraDign.'!V32+'L11 PD'!V32+'L11 PD'!V32+'L12 Azione'!V32</f>
        <v>0</v>
      </c>
      <c r="F32" s="322">
        <f t="shared" si="1"/>
        <v>513</v>
      </c>
      <c r="G32" s="328">
        <v>0</v>
      </c>
      <c r="H32" s="307">
        <v>5</v>
      </c>
      <c r="I32" s="319">
        <v>0</v>
      </c>
      <c r="J32" s="322">
        <f t="shared" si="2"/>
        <v>5</v>
      </c>
      <c r="K32" s="312"/>
      <c r="L32" s="306">
        <f t="shared" si="3"/>
        <v>518</v>
      </c>
      <c r="M32" s="307">
        <f>Votanti!M35</f>
        <v>518</v>
      </c>
      <c r="N32" s="333">
        <f t="shared" si="4"/>
        <v>0</v>
      </c>
      <c r="P32" s="293">
        <f>'L1 LIBERTA'!U32</f>
        <v>2</v>
      </c>
      <c r="Q32" s="270">
        <f>'L2 FdI'!U32</f>
        <v>145</v>
      </c>
      <c r="R32" s="271">
        <f>'L3 FI'!U32</f>
        <v>32</v>
      </c>
      <c r="S32" s="272">
        <f>'L4 Verdi Sin'!U32</f>
        <v>45</v>
      </c>
      <c r="T32" s="273">
        <f>'L5 Lega'!U32</f>
        <v>40</v>
      </c>
      <c r="U32" s="274">
        <f>'L6 M5S'!U32</f>
        <v>86</v>
      </c>
      <c r="V32" s="275">
        <f>'L7 Alt_PopPPE'!U32</f>
        <v>0</v>
      </c>
      <c r="W32" s="276">
        <f>'L8 StUnEuropa'!U32</f>
        <v>20</v>
      </c>
      <c r="X32" s="269">
        <f>'L9 Dem.Sovr.PoP'!U32</f>
        <v>3</v>
      </c>
      <c r="Y32" s="277">
        <f>'L10 PaceTerraDign.'!U32</f>
        <v>11</v>
      </c>
      <c r="Z32" s="278">
        <f>'L11 PD'!U32</f>
        <v>110</v>
      </c>
      <c r="AA32" s="196">
        <f>'L12 Azione'!U32</f>
        <v>19</v>
      </c>
    </row>
    <row r="33" spans="2:29" ht="13.5" thickBot="1">
      <c r="B33" s="22" t="s">
        <v>35</v>
      </c>
      <c r="C33" s="255" t="s">
        <v>31</v>
      </c>
      <c r="D33" s="307">
        <f t="shared" si="0"/>
        <v>517</v>
      </c>
      <c r="E33" s="319">
        <f>'L1 LIBERTA'!V33+'L2 FdI'!V33+'L3 FI'!V33+'L4 Verdi Sin'!V33+'L5 Lega'!V33+'L6 M5S'!V33+'L7 Alt_PopPPE'!V33+'L8 StUnEuropa'!V33+'L9 Dem.Sovr.PoP'!V33+'L10 PaceTerraDign.'!V33+'L11 PD'!V33+'L11 PD'!V33+'L12 Azione'!V33</f>
        <v>0</v>
      </c>
      <c r="F33" s="322">
        <f t="shared" si="1"/>
        <v>517</v>
      </c>
      <c r="G33" s="328">
        <v>4</v>
      </c>
      <c r="H33" s="307">
        <v>4</v>
      </c>
      <c r="I33" s="319">
        <v>0</v>
      </c>
      <c r="J33" s="322">
        <f t="shared" si="2"/>
        <v>8</v>
      </c>
      <c r="K33" s="312"/>
      <c r="L33" s="306">
        <f t="shared" si="3"/>
        <v>525</v>
      </c>
      <c r="M33" s="307">
        <f>Votanti!M36</f>
        <v>525</v>
      </c>
      <c r="N33" s="333">
        <f t="shared" si="4"/>
        <v>0</v>
      </c>
      <c r="P33" s="293">
        <f>'L1 LIBERTA'!U33</f>
        <v>3</v>
      </c>
      <c r="Q33" s="270">
        <f>'L2 FdI'!U33</f>
        <v>145</v>
      </c>
      <c r="R33" s="271">
        <f>'L3 FI'!U33</f>
        <v>28</v>
      </c>
      <c r="S33" s="272">
        <f>'L4 Verdi Sin'!U33</f>
        <v>48</v>
      </c>
      <c r="T33" s="273">
        <f>'L5 Lega'!U33</f>
        <v>49</v>
      </c>
      <c r="U33" s="274">
        <f>'L6 M5S'!U33</f>
        <v>82</v>
      </c>
      <c r="V33" s="275">
        <f>'L7 Alt_PopPPE'!U33</f>
        <v>5</v>
      </c>
      <c r="W33" s="276">
        <f>'L8 StUnEuropa'!U33</f>
        <v>15</v>
      </c>
      <c r="X33" s="269">
        <f>'L9 Dem.Sovr.PoP'!U33</f>
        <v>1</v>
      </c>
      <c r="Y33" s="277">
        <f>'L10 PaceTerraDign.'!U33</f>
        <v>12</v>
      </c>
      <c r="Z33" s="278">
        <f>'L11 PD'!U33</f>
        <v>113</v>
      </c>
      <c r="AA33" s="196">
        <f>'L12 Azione'!U33</f>
        <v>16</v>
      </c>
    </row>
    <row r="34" spans="2:29" ht="13.5" thickBot="1">
      <c r="B34" s="22" t="s">
        <v>36</v>
      </c>
      <c r="C34" s="255" t="s">
        <v>31</v>
      </c>
      <c r="D34" s="307">
        <f t="shared" si="0"/>
        <v>472</v>
      </c>
      <c r="E34" s="319">
        <f>'L1 LIBERTA'!V34+'L2 FdI'!V34+'L3 FI'!V34+'L4 Verdi Sin'!V34+'L5 Lega'!V34+'L6 M5S'!V34+'L7 Alt_PopPPE'!V34+'L8 StUnEuropa'!V34+'L9 Dem.Sovr.PoP'!V34+'L10 PaceTerraDign.'!V34+'L11 PD'!V34+'L11 PD'!V34+'L12 Azione'!V34</f>
        <v>0</v>
      </c>
      <c r="F34" s="322">
        <f t="shared" si="1"/>
        <v>472</v>
      </c>
      <c r="G34" s="328">
        <v>0</v>
      </c>
      <c r="H34" s="307">
        <v>6</v>
      </c>
      <c r="I34" s="319">
        <v>0</v>
      </c>
      <c r="J34" s="322">
        <f t="shared" si="2"/>
        <v>6</v>
      </c>
      <c r="K34" s="312"/>
      <c r="L34" s="306">
        <f t="shared" si="3"/>
        <v>478</v>
      </c>
      <c r="M34" s="307">
        <f>Votanti!M37</f>
        <v>478</v>
      </c>
      <c r="N34" s="333">
        <f t="shared" si="4"/>
        <v>0</v>
      </c>
      <c r="P34" s="293">
        <f>'L1 LIBERTA'!U34</f>
        <v>5</v>
      </c>
      <c r="Q34" s="270">
        <f>'L2 FdI'!U34</f>
        <v>140</v>
      </c>
      <c r="R34" s="271">
        <f>'L3 FI'!U34</f>
        <v>28</v>
      </c>
      <c r="S34" s="272">
        <f>'L4 Verdi Sin'!U34</f>
        <v>43</v>
      </c>
      <c r="T34" s="273">
        <f>'L5 Lega'!U34</f>
        <v>66</v>
      </c>
      <c r="U34" s="274">
        <f>'L6 M5S'!U34</f>
        <v>57</v>
      </c>
      <c r="V34" s="275">
        <f>'L7 Alt_PopPPE'!U34</f>
        <v>2</v>
      </c>
      <c r="W34" s="276">
        <f>'L8 StUnEuropa'!U34</f>
        <v>16</v>
      </c>
      <c r="X34" s="269">
        <f>'L9 Dem.Sovr.PoP'!U34</f>
        <v>0</v>
      </c>
      <c r="Y34" s="277">
        <f>'L10 PaceTerraDign.'!U34</f>
        <v>4</v>
      </c>
      <c r="Z34" s="278">
        <f>'L11 PD'!U34</f>
        <v>90</v>
      </c>
      <c r="AA34" s="196">
        <f>'L12 Azione'!U34</f>
        <v>21</v>
      </c>
    </row>
    <row r="35" spans="2:29" ht="13.5" thickBot="1">
      <c r="B35" s="22" t="s">
        <v>38</v>
      </c>
      <c r="C35" s="255" t="s">
        <v>37</v>
      </c>
      <c r="D35" s="307">
        <f t="shared" si="0"/>
        <v>560</v>
      </c>
      <c r="E35" s="319">
        <f>'L1 LIBERTA'!V35+'L2 FdI'!V35+'L3 FI'!V35+'L4 Verdi Sin'!V35+'L5 Lega'!V35+'L6 M5S'!V35+'L7 Alt_PopPPE'!V35+'L8 StUnEuropa'!V35+'L9 Dem.Sovr.PoP'!V35+'L10 PaceTerraDign.'!V35+'L11 PD'!V35+'L11 PD'!V35+'L12 Azione'!V35</f>
        <v>0</v>
      </c>
      <c r="F35" s="322">
        <f t="shared" si="1"/>
        <v>560</v>
      </c>
      <c r="G35" s="328">
        <v>5</v>
      </c>
      <c r="H35" s="307">
        <v>9</v>
      </c>
      <c r="I35" s="319">
        <v>0</v>
      </c>
      <c r="J35" s="322">
        <f t="shared" si="2"/>
        <v>14</v>
      </c>
      <c r="K35" s="312"/>
      <c r="L35" s="306">
        <f t="shared" si="3"/>
        <v>574</v>
      </c>
      <c r="M35" s="307">
        <f>Votanti!M38</f>
        <v>574</v>
      </c>
      <c r="N35" s="333">
        <f t="shared" si="4"/>
        <v>0</v>
      </c>
      <c r="P35" s="293">
        <f>'L1 LIBERTA'!U35</f>
        <v>6</v>
      </c>
      <c r="Q35" s="270">
        <f>'L2 FdI'!U35</f>
        <v>156</v>
      </c>
      <c r="R35" s="271">
        <f>'L3 FI'!U35</f>
        <v>51</v>
      </c>
      <c r="S35" s="272">
        <f>'L4 Verdi Sin'!U35</f>
        <v>49</v>
      </c>
      <c r="T35" s="273">
        <f>'L5 Lega'!U35</f>
        <v>58</v>
      </c>
      <c r="U35" s="274">
        <f>'L6 M5S'!U35</f>
        <v>66</v>
      </c>
      <c r="V35" s="275">
        <f>'L7 Alt_PopPPE'!U35</f>
        <v>1</v>
      </c>
      <c r="W35" s="276">
        <f>'L8 StUnEuropa'!U35</f>
        <v>20</v>
      </c>
      <c r="X35" s="269">
        <f>'L9 Dem.Sovr.PoP'!U35</f>
        <v>4</v>
      </c>
      <c r="Y35" s="277">
        <f>'L10 PaceTerraDign.'!U35</f>
        <v>12</v>
      </c>
      <c r="Z35" s="278">
        <f>'L11 PD'!U35</f>
        <v>118</v>
      </c>
      <c r="AA35" s="196">
        <f>'L12 Azione'!U35</f>
        <v>19</v>
      </c>
    </row>
    <row r="36" spans="2:29" ht="13.5" thickBot="1">
      <c r="B36" s="22" t="s">
        <v>39</v>
      </c>
      <c r="C36" s="255" t="s">
        <v>37</v>
      </c>
      <c r="D36" s="307">
        <f t="shared" si="0"/>
        <v>533</v>
      </c>
      <c r="E36" s="319">
        <f>'L1 LIBERTA'!V36+'L2 FdI'!V36+'L3 FI'!V36+'L4 Verdi Sin'!V36+'L5 Lega'!V36+'L6 M5S'!V36+'L7 Alt_PopPPE'!V36+'L8 StUnEuropa'!V36+'L9 Dem.Sovr.PoP'!V36+'L10 PaceTerraDign.'!V36+'L11 PD'!V36+'L11 PD'!V36+'L12 Azione'!V36</f>
        <v>0</v>
      </c>
      <c r="F36" s="322">
        <f t="shared" si="1"/>
        <v>533</v>
      </c>
      <c r="G36" s="328">
        <v>4</v>
      </c>
      <c r="H36" s="307">
        <v>8</v>
      </c>
      <c r="I36" s="319">
        <v>0</v>
      </c>
      <c r="J36" s="322">
        <f t="shared" si="2"/>
        <v>12</v>
      </c>
      <c r="K36" s="312"/>
      <c r="L36" s="306">
        <f t="shared" si="3"/>
        <v>545</v>
      </c>
      <c r="M36" s="307">
        <f>Votanti!M39</f>
        <v>545</v>
      </c>
      <c r="N36" s="333">
        <f t="shared" si="4"/>
        <v>0</v>
      </c>
      <c r="P36" s="293">
        <f>'L1 LIBERTA'!U36</f>
        <v>0</v>
      </c>
      <c r="Q36" s="270">
        <f>'L2 FdI'!U36</f>
        <v>162</v>
      </c>
      <c r="R36" s="271">
        <f>'L3 FI'!U36</f>
        <v>39</v>
      </c>
      <c r="S36" s="272">
        <f>'L4 Verdi Sin'!U36</f>
        <v>36</v>
      </c>
      <c r="T36" s="273">
        <f>'L5 Lega'!U36</f>
        <v>37</v>
      </c>
      <c r="U36" s="274">
        <f>'L6 M5S'!U36</f>
        <v>81</v>
      </c>
      <c r="V36" s="275">
        <f>'L7 Alt_PopPPE'!U36</f>
        <v>0</v>
      </c>
      <c r="W36" s="276">
        <f>'L8 StUnEuropa'!U36</f>
        <v>15</v>
      </c>
      <c r="X36" s="269">
        <f>'L9 Dem.Sovr.PoP'!U36</f>
        <v>4</v>
      </c>
      <c r="Y36" s="277">
        <f>'L10 PaceTerraDign.'!U36</f>
        <v>8</v>
      </c>
      <c r="Z36" s="278">
        <f>'L11 PD'!U36</f>
        <v>133</v>
      </c>
      <c r="AA36" s="196">
        <f>'L12 Azione'!U36</f>
        <v>18</v>
      </c>
    </row>
    <row r="37" spans="2:29" ht="13.5" thickBot="1">
      <c r="B37" s="22" t="s">
        <v>40</v>
      </c>
      <c r="C37" s="255" t="s">
        <v>37</v>
      </c>
      <c r="D37" s="307">
        <f t="shared" si="0"/>
        <v>495</v>
      </c>
      <c r="E37" s="319">
        <f>'L1 LIBERTA'!V37+'L2 FdI'!V37+'L3 FI'!V37+'L4 Verdi Sin'!V37+'L5 Lega'!V37+'L6 M5S'!V37+'L7 Alt_PopPPE'!V37+'L8 StUnEuropa'!V37+'L9 Dem.Sovr.PoP'!V37+'L10 PaceTerraDign.'!V37+'L11 PD'!V37+'L11 PD'!V37+'L12 Azione'!V37</f>
        <v>0</v>
      </c>
      <c r="F37" s="322">
        <f t="shared" si="1"/>
        <v>495</v>
      </c>
      <c r="G37" s="328">
        <v>0</v>
      </c>
      <c r="H37" s="307">
        <v>14</v>
      </c>
      <c r="I37" s="319">
        <v>0</v>
      </c>
      <c r="J37" s="322">
        <f t="shared" si="2"/>
        <v>14</v>
      </c>
      <c r="K37" s="312"/>
      <c r="L37" s="306">
        <f t="shared" si="3"/>
        <v>509</v>
      </c>
      <c r="M37" s="307">
        <f>Votanti!M40</f>
        <v>509</v>
      </c>
      <c r="N37" s="333">
        <f t="shared" si="4"/>
        <v>0</v>
      </c>
      <c r="P37" s="293">
        <f>'L1 LIBERTA'!U37</f>
        <v>0</v>
      </c>
      <c r="Q37" s="270">
        <f>'L2 FdI'!U37</f>
        <v>144</v>
      </c>
      <c r="R37" s="271">
        <f>'L3 FI'!U37</f>
        <v>44</v>
      </c>
      <c r="S37" s="272">
        <f>'L4 Verdi Sin'!U37</f>
        <v>39</v>
      </c>
      <c r="T37" s="273">
        <f>'L5 Lega'!U37</f>
        <v>43</v>
      </c>
      <c r="U37" s="274">
        <f>'L6 M5S'!U37</f>
        <v>54</v>
      </c>
      <c r="V37" s="275">
        <f>'L7 Alt_PopPPE'!U37</f>
        <v>3</v>
      </c>
      <c r="W37" s="276">
        <f>'L8 StUnEuropa'!U37</f>
        <v>19</v>
      </c>
      <c r="X37" s="269">
        <f>'L9 Dem.Sovr.PoP'!U37</f>
        <v>3</v>
      </c>
      <c r="Y37" s="277">
        <f>'L10 PaceTerraDign.'!U37</f>
        <v>12</v>
      </c>
      <c r="Z37" s="278">
        <f>'L11 PD'!U37</f>
        <v>114</v>
      </c>
      <c r="AA37" s="196">
        <f>'L12 Azione'!U37</f>
        <v>20</v>
      </c>
    </row>
    <row r="38" spans="2:29" ht="13.5" thickBot="1">
      <c r="B38" s="22">
        <v>30</v>
      </c>
      <c r="C38" s="255" t="s">
        <v>37</v>
      </c>
      <c r="D38" s="307">
        <f t="shared" si="0"/>
        <v>512</v>
      </c>
      <c r="E38" s="319">
        <f>'L1 LIBERTA'!V38+'L2 FdI'!V38+'L3 FI'!V38+'L4 Verdi Sin'!V38+'L5 Lega'!V38+'L6 M5S'!V38+'L7 Alt_PopPPE'!V38+'L8 StUnEuropa'!V38+'L9 Dem.Sovr.PoP'!V38+'L10 PaceTerraDign.'!V38+'L11 PD'!V38+'L11 PD'!V38+'L12 Azione'!V38</f>
        <v>0</v>
      </c>
      <c r="F38" s="322">
        <f t="shared" si="1"/>
        <v>512</v>
      </c>
      <c r="G38" s="328">
        <v>2</v>
      </c>
      <c r="H38" s="307">
        <v>7</v>
      </c>
      <c r="I38" s="319">
        <v>0</v>
      </c>
      <c r="J38" s="322">
        <f t="shared" si="2"/>
        <v>9</v>
      </c>
      <c r="K38" s="312"/>
      <c r="L38" s="306">
        <f t="shared" si="3"/>
        <v>521</v>
      </c>
      <c r="M38" s="307">
        <f>Votanti!M41</f>
        <v>521</v>
      </c>
      <c r="N38" s="333">
        <f t="shared" si="4"/>
        <v>0</v>
      </c>
      <c r="P38" s="293">
        <f>'L1 LIBERTA'!U38</f>
        <v>1</v>
      </c>
      <c r="Q38" s="270">
        <f>'L2 FdI'!U38</f>
        <v>117</v>
      </c>
      <c r="R38" s="271">
        <f>'L3 FI'!U38</f>
        <v>34</v>
      </c>
      <c r="S38" s="272">
        <f>'L4 Verdi Sin'!U38</f>
        <v>31</v>
      </c>
      <c r="T38" s="273">
        <f>'L5 Lega'!U38</f>
        <v>41</v>
      </c>
      <c r="U38" s="274">
        <f>'L6 M5S'!U38</f>
        <v>86</v>
      </c>
      <c r="V38" s="275">
        <f>'L7 Alt_PopPPE'!U38</f>
        <v>1</v>
      </c>
      <c r="W38" s="276">
        <f>'L8 StUnEuropa'!U38</f>
        <v>19</v>
      </c>
      <c r="X38" s="269">
        <f>'L9 Dem.Sovr.PoP'!U38</f>
        <v>3</v>
      </c>
      <c r="Y38" s="277">
        <f>'L10 PaceTerraDign.'!U38</f>
        <v>8</v>
      </c>
      <c r="Z38" s="278">
        <f>'L11 PD'!U38</f>
        <v>153</v>
      </c>
      <c r="AA38" s="196">
        <f>'L12 Azione'!U38</f>
        <v>18</v>
      </c>
    </row>
    <row r="39" spans="2:29" ht="13.5" thickBot="1">
      <c r="B39" s="22">
        <v>31</v>
      </c>
      <c r="C39" s="255" t="s">
        <v>41</v>
      </c>
      <c r="D39" s="307">
        <f t="shared" si="0"/>
        <v>476</v>
      </c>
      <c r="E39" s="319">
        <f>'L1 LIBERTA'!V39+'L2 FdI'!V39+'L3 FI'!V39+'L4 Verdi Sin'!V39+'L5 Lega'!V39+'L6 M5S'!V39+'L7 Alt_PopPPE'!V39+'L8 StUnEuropa'!V39+'L9 Dem.Sovr.PoP'!V39+'L10 PaceTerraDign.'!V39+'L11 PD'!V39+'L11 PD'!V39+'L12 Azione'!V39</f>
        <v>0</v>
      </c>
      <c r="F39" s="322">
        <f t="shared" si="1"/>
        <v>476</v>
      </c>
      <c r="G39" s="328">
        <v>1</v>
      </c>
      <c r="H39" s="307">
        <v>6</v>
      </c>
      <c r="I39" s="319">
        <v>0</v>
      </c>
      <c r="J39" s="322">
        <f t="shared" si="2"/>
        <v>7</v>
      </c>
      <c r="K39" s="312"/>
      <c r="L39" s="306">
        <f t="shared" si="3"/>
        <v>483</v>
      </c>
      <c r="M39" s="307">
        <f>Votanti!M42</f>
        <v>483</v>
      </c>
      <c r="N39" s="333">
        <f t="shared" si="4"/>
        <v>0</v>
      </c>
      <c r="P39" s="293">
        <f>'L1 LIBERTA'!U39</f>
        <v>2</v>
      </c>
      <c r="Q39" s="270">
        <f>'L2 FdI'!U39</f>
        <v>130</v>
      </c>
      <c r="R39" s="271">
        <f>'L3 FI'!U39</f>
        <v>15</v>
      </c>
      <c r="S39" s="272">
        <f>'L4 Verdi Sin'!U39</f>
        <v>44</v>
      </c>
      <c r="T39" s="273">
        <f>'L5 Lega'!U39</f>
        <v>21</v>
      </c>
      <c r="U39" s="274">
        <f>'L6 M5S'!U39</f>
        <v>97</v>
      </c>
      <c r="V39" s="275">
        <f>'L7 Alt_PopPPE'!U39</f>
        <v>5</v>
      </c>
      <c r="W39" s="276">
        <f>'L8 StUnEuropa'!U39</f>
        <v>12</v>
      </c>
      <c r="X39" s="269">
        <f>'L9 Dem.Sovr.PoP'!U39</f>
        <v>0</v>
      </c>
      <c r="Y39" s="277">
        <f>'L10 PaceTerraDign.'!U39</f>
        <v>10</v>
      </c>
      <c r="Z39" s="278">
        <f>'L11 PD'!U39</f>
        <v>126</v>
      </c>
      <c r="AA39" s="196">
        <f>'L12 Azione'!U39</f>
        <v>14</v>
      </c>
    </row>
    <row r="40" spans="2:29" ht="13.5" thickBot="1">
      <c r="B40" s="48">
        <v>32</v>
      </c>
      <c r="C40" s="256" t="s">
        <v>41</v>
      </c>
      <c r="D40" s="330">
        <f t="shared" si="0"/>
        <v>425</v>
      </c>
      <c r="E40" s="331">
        <f>'L1 LIBERTA'!V40+'L2 FdI'!V40+'L3 FI'!V40+'L4 Verdi Sin'!V40+'L5 Lega'!V40+'L6 M5S'!V40+'L7 Alt_PopPPE'!V40+'L8 StUnEuropa'!V40+'L9 Dem.Sovr.PoP'!V40+'L10 PaceTerraDign.'!V40+'L11 PD'!V40+'L11 PD'!V40+'L12 Azione'!V40</f>
        <v>0</v>
      </c>
      <c r="F40" s="323">
        <f>D40+E40</f>
        <v>425</v>
      </c>
      <c r="G40" s="332">
        <v>1</v>
      </c>
      <c r="H40" s="330">
        <v>14</v>
      </c>
      <c r="I40" s="331">
        <v>5</v>
      </c>
      <c r="J40" s="323">
        <f t="shared" si="2"/>
        <v>20</v>
      </c>
      <c r="K40" s="312"/>
      <c r="L40" s="329">
        <f t="shared" si="3"/>
        <v>445</v>
      </c>
      <c r="M40" s="330">
        <f>Votanti!M43</f>
        <v>445</v>
      </c>
      <c r="N40" s="334">
        <f t="shared" si="4"/>
        <v>0</v>
      </c>
      <c r="P40" s="294">
        <f>'L1 LIBERTA'!U40</f>
        <v>1</v>
      </c>
      <c r="Q40" s="295">
        <f>'L2 FdI'!U40</f>
        <v>158</v>
      </c>
      <c r="R40" s="296">
        <f>'L3 FI'!U40</f>
        <v>31</v>
      </c>
      <c r="S40" s="297">
        <f>'L4 Verdi Sin'!U40</f>
        <v>25</v>
      </c>
      <c r="T40" s="298">
        <f>'L5 Lega'!U40</f>
        <v>28</v>
      </c>
      <c r="U40" s="299">
        <f>'L6 M5S'!U40</f>
        <v>63</v>
      </c>
      <c r="V40" s="300">
        <f>'L7 Alt_PopPPE'!U40</f>
        <v>0</v>
      </c>
      <c r="W40" s="301">
        <f>'L8 StUnEuropa'!U40</f>
        <v>9</v>
      </c>
      <c r="X40" s="302">
        <f>'L9 Dem.Sovr.PoP'!U40</f>
        <v>2</v>
      </c>
      <c r="Y40" s="303">
        <f>'L10 PaceTerraDign.'!U40</f>
        <v>6</v>
      </c>
      <c r="Z40" s="304">
        <f>'L11 PD'!U40</f>
        <v>91</v>
      </c>
      <c r="AA40" s="305">
        <f>'L12 Azione'!U40</f>
        <v>11</v>
      </c>
    </row>
    <row r="41" spans="2:29" ht="13.5" thickBot="1">
      <c r="B41" s="8" t="s">
        <v>0</v>
      </c>
      <c r="C41" s="38" t="s">
        <v>0</v>
      </c>
      <c r="K41" s="226"/>
      <c r="P41" s="2"/>
      <c r="Q41" s="2"/>
      <c r="R41" s="2"/>
      <c r="S41" s="2"/>
      <c r="T41" s="2"/>
      <c r="U41" s="2"/>
    </row>
    <row r="42" spans="2:29" s="205" customFormat="1">
      <c r="B42" s="335"/>
      <c r="C42" s="336" t="s">
        <v>42</v>
      </c>
      <c r="D42" s="343">
        <f t="shared" ref="D42:M42" si="5">SUM(D9:D40)</f>
        <v>15391</v>
      </c>
      <c r="E42" s="343">
        <f t="shared" si="5"/>
        <v>0</v>
      </c>
      <c r="F42" s="343">
        <f t="shared" si="5"/>
        <v>15391</v>
      </c>
      <c r="G42" s="343">
        <f t="shared" si="5"/>
        <v>59</v>
      </c>
      <c r="H42" s="343">
        <f t="shared" si="5"/>
        <v>297</v>
      </c>
      <c r="I42" s="343">
        <f t="shared" si="5"/>
        <v>5</v>
      </c>
      <c r="J42" s="337">
        <f t="shared" si="5"/>
        <v>361</v>
      </c>
      <c r="K42" s="345"/>
      <c r="L42" s="342">
        <f t="shared" si="5"/>
        <v>15752</v>
      </c>
      <c r="M42" s="343">
        <f t="shared" si="5"/>
        <v>15752</v>
      </c>
      <c r="N42" s="337"/>
      <c r="O42" s="346"/>
      <c r="P42" s="416">
        <f t="shared" ref="P42:AA42" si="6">SUM(P9:P41)</f>
        <v>113</v>
      </c>
      <c r="Q42" s="417">
        <f t="shared" si="6"/>
        <v>4760</v>
      </c>
      <c r="R42" s="418">
        <f t="shared" si="6"/>
        <v>1367</v>
      </c>
      <c r="S42" s="419">
        <f t="shared" si="6"/>
        <v>1153</v>
      </c>
      <c r="T42" s="420">
        <f t="shared" si="6"/>
        <v>1314</v>
      </c>
      <c r="U42" s="421">
        <f t="shared" si="6"/>
        <v>2045</v>
      </c>
      <c r="V42" s="422">
        <f t="shared" si="6"/>
        <v>50</v>
      </c>
      <c r="W42" s="423">
        <f t="shared" si="6"/>
        <v>484</v>
      </c>
      <c r="X42" s="424">
        <f t="shared" si="6"/>
        <v>84</v>
      </c>
      <c r="Y42" s="425">
        <f t="shared" si="6"/>
        <v>350</v>
      </c>
      <c r="Z42" s="426">
        <f t="shared" si="6"/>
        <v>3175</v>
      </c>
      <c r="AA42" s="427">
        <f t="shared" si="6"/>
        <v>496</v>
      </c>
      <c r="AB42" s="205" t="s">
        <v>8</v>
      </c>
      <c r="AC42" s="428">
        <f>SUM(P42:AA42)</f>
        <v>15391</v>
      </c>
    </row>
    <row r="43" spans="2:29" s="205" customFormat="1" ht="13.5" thickBot="1">
      <c r="B43" s="338"/>
      <c r="C43" s="339" t="s">
        <v>43</v>
      </c>
      <c r="D43" s="224"/>
      <c r="E43" s="224"/>
      <c r="F43" s="224"/>
      <c r="G43" s="224"/>
      <c r="H43" s="224"/>
      <c r="I43" s="224"/>
      <c r="J43" s="340"/>
      <c r="K43" s="245"/>
      <c r="L43" s="344"/>
      <c r="M43" s="224"/>
      <c r="N43" s="340"/>
      <c r="O43" s="347">
        <f t="shared" ref="O43:AA43" si="7">(O42/$L$42)</f>
        <v>0</v>
      </c>
      <c r="P43" s="341">
        <f t="shared" si="7"/>
        <v>7.1736922295581517E-3</v>
      </c>
      <c r="Q43" s="348">
        <f t="shared" si="7"/>
        <v>0.30218384966988321</v>
      </c>
      <c r="R43" s="348">
        <f t="shared" si="7"/>
        <v>8.6782630777044178E-2</v>
      </c>
      <c r="S43" s="348">
        <f t="shared" si="7"/>
        <v>7.3197054342305737E-2</v>
      </c>
      <c r="T43" s="348">
        <f t="shared" si="7"/>
        <v>8.3417978669375323E-2</v>
      </c>
      <c r="U43" s="348">
        <f t="shared" si="7"/>
        <v>0.12982478415439308</v>
      </c>
      <c r="V43" s="348">
        <f t="shared" si="7"/>
        <v>3.1742001015744033E-3</v>
      </c>
      <c r="W43" s="348">
        <f t="shared" si="7"/>
        <v>3.0726256983240222E-2</v>
      </c>
      <c r="X43" s="348">
        <f t="shared" si="7"/>
        <v>5.3326561706449971E-3</v>
      </c>
      <c r="Y43" s="348">
        <f t="shared" si="7"/>
        <v>2.2219400711020822E-2</v>
      </c>
      <c r="Z43" s="348">
        <f t="shared" si="7"/>
        <v>0.20156170644997462</v>
      </c>
      <c r="AA43" s="349">
        <f t="shared" si="7"/>
        <v>3.1488065007618082E-2</v>
      </c>
    </row>
    <row r="44" spans="2:29" s="235" customFormat="1" ht="11.25">
      <c r="B44" s="15"/>
      <c r="C44" s="257"/>
      <c r="T44" s="236"/>
      <c r="U44" s="236"/>
    </row>
    <row r="45" spans="2:29" ht="45">
      <c r="P45" s="279" t="s">
        <v>250</v>
      </c>
      <c r="Q45" s="260" t="s">
        <v>247</v>
      </c>
      <c r="R45" s="261" t="s">
        <v>248</v>
      </c>
      <c r="S45" s="262" t="s">
        <v>249</v>
      </c>
      <c r="T45" s="263" t="s">
        <v>286</v>
      </c>
      <c r="U45" s="264" t="s">
        <v>287</v>
      </c>
      <c r="V45" s="265" t="s">
        <v>288</v>
      </c>
      <c r="W45" s="266" t="s">
        <v>289</v>
      </c>
      <c r="X45" s="259" t="s">
        <v>290</v>
      </c>
      <c r="Y45" s="267" t="s">
        <v>267</v>
      </c>
      <c r="Z45" s="268" t="s">
        <v>291</v>
      </c>
      <c r="AA45" s="280" t="s">
        <v>240</v>
      </c>
    </row>
    <row r="46" spans="2:29">
      <c r="P46" s="166"/>
    </row>
    <row r="47" spans="2:29">
      <c r="P47" s="166"/>
    </row>
    <row r="48" spans="2:29">
      <c r="P48" s="166"/>
    </row>
    <row r="49" spans="16:16">
      <c r="P49" s="166"/>
    </row>
    <row r="50" spans="16:16">
      <c r="P50" s="166"/>
    </row>
    <row r="51" spans="16:16">
      <c r="P51" s="166"/>
    </row>
    <row r="52" spans="16:16">
      <c r="P52" s="166"/>
    </row>
    <row r="53" spans="16:16">
      <c r="P53" s="166"/>
    </row>
    <row r="54" spans="16:16">
      <c r="P54" s="166"/>
    </row>
    <row r="55" spans="16:16">
      <c r="P55" s="166"/>
    </row>
    <row r="56" spans="16:16">
      <c r="P56" s="166"/>
    </row>
    <row r="57" spans="16:16">
      <c r="P57" s="166"/>
    </row>
    <row r="58" spans="16:16">
      <c r="P58" s="166"/>
    </row>
    <row r="59" spans="16:16">
      <c r="P59" s="166"/>
    </row>
    <row r="60" spans="16:16">
      <c r="P60" s="166"/>
    </row>
    <row r="61" spans="16:16">
      <c r="P61" s="166"/>
    </row>
    <row r="62" spans="16:16">
      <c r="P62" s="166"/>
    </row>
    <row r="63" spans="16:16">
      <c r="P63" s="166"/>
    </row>
    <row r="64" spans="16:16">
      <c r="P64" s="166"/>
    </row>
    <row r="65" spans="16:16">
      <c r="P65" s="166"/>
    </row>
    <row r="66" spans="16:16">
      <c r="P66" s="166"/>
    </row>
    <row r="67" spans="16:16">
      <c r="P67" s="166"/>
    </row>
    <row r="68" spans="16:16">
      <c r="P68" s="166"/>
    </row>
    <row r="69" spans="16:16">
      <c r="P69" s="166"/>
    </row>
    <row r="70" spans="16:16">
      <c r="P70" s="166"/>
    </row>
    <row r="71" spans="16:16">
      <c r="P71" s="166"/>
    </row>
    <row r="72" spans="16:16">
      <c r="P72" s="166"/>
    </row>
    <row r="73" spans="16:16">
      <c r="P73" s="166"/>
    </row>
  </sheetData>
  <mergeCells count="4">
    <mergeCell ref="B2:N2"/>
    <mergeCell ref="D6:F6"/>
    <mergeCell ref="G6:J6"/>
    <mergeCell ref="P6:AA6"/>
  </mergeCells>
  <phoneticPr fontId="9" type="noConversion"/>
  <conditionalFormatting sqref="N9:N40">
    <cfRule type="cellIs" dxfId="25" priority="1" stopIfTrue="1" operator="equal">
      <formula>0</formula>
    </cfRule>
    <cfRule type="cellIs" dxfId="24" priority="2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52"/>
  <sheetViews>
    <sheetView topLeftCell="A19" zoomScale="160" zoomScaleNormal="160" workbookViewId="0">
      <selection activeCell="A40" sqref="A8:XFD40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8.85546875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56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2"/>
      <c r="J6" s="2"/>
      <c r="K6" s="2"/>
      <c r="N6" s="8"/>
      <c r="O6" s="8"/>
      <c r="P6" s="2"/>
      <c r="Q6" s="2"/>
      <c r="R6" s="193"/>
      <c r="S6" s="193"/>
      <c r="T6" s="193"/>
    </row>
    <row r="7" spans="1:25" ht="13.5" thickBot="1">
      <c r="C7" s="472" t="s">
        <v>57</v>
      </c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4"/>
      <c r="R7" s="226"/>
      <c r="S7" s="226"/>
      <c r="T7" s="226"/>
      <c r="U7" s="226"/>
    </row>
    <row r="8" spans="1:25" ht="104.25" thickBot="1">
      <c r="A8" s="58" t="s">
        <v>1</v>
      </c>
      <c r="B8" s="159" t="s">
        <v>50</v>
      </c>
      <c r="C8" s="215" t="s">
        <v>58</v>
      </c>
      <c r="D8" s="211" t="s">
        <v>70</v>
      </c>
      <c r="E8" s="211" t="s">
        <v>82</v>
      </c>
      <c r="F8" s="211" t="s">
        <v>94</v>
      </c>
      <c r="G8" s="211" t="s">
        <v>106</v>
      </c>
      <c r="H8" s="211" t="s">
        <v>129</v>
      </c>
      <c r="I8" s="211" t="s">
        <v>141</v>
      </c>
      <c r="J8" s="211" t="s">
        <v>153</v>
      </c>
      <c r="K8" s="211" t="s">
        <v>165</v>
      </c>
      <c r="L8" s="211" t="s">
        <v>183</v>
      </c>
      <c r="M8" s="211" t="s">
        <v>195</v>
      </c>
      <c r="N8" s="211" t="s">
        <v>207</v>
      </c>
      <c r="O8" s="211" t="s">
        <v>219</v>
      </c>
      <c r="P8" s="211" t="s">
        <v>231</v>
      </c>
      <c r="Q8" s="384" t="s">
        <v>237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0</v>
      </c>
      <c r="D9" s="212">
        <v>1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2</v>
      </c>
      <c r="Q9" s="385">
        <v>0</v>
      </c>
      <c r="R9" s="216">
        <f>SUM(C9:Q9)</f>
        <v>3</v>
      </c>
      <c r="S9" s="390">
        <f>3*U9-R9</f>
        <v>12</v>
      </c>
      <c r="T9" s="403"/>
      <c r="U9" s="363">
        <v>5</v>
      </c>
      <c r="V9" s="213">
        <v>0</v>
      </c>
      <c r="W9" s="222">
        <f>U9+V9</f>
        <v>5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1</v>
      </c>
      <c r="D10" s="212">
        <v>1</v>
      </c>
      <c r="E10" s="212">
        <v>0</v>
      </c>
      <c r="F10" s="212">
        <v>0</v>
      </c>
      <c r="G10" s="212">
        <v>1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3</v>
      </c>
      <c r="Q10" s="385">
        <v>0</v>
      </c>
      <c r="R10" s="216">
        <f t="shared" ref="R10:R39" si="0">SUM(C10:Q10)</f>
        <v>6</v>
      </c>
      <c r="S10" s="390">
        <f t="shared" ref="S10:S39" si="1">3*U10-R10</f>
        <v>18</v>
      </c>
      <c r="T10" s="403"/>
      <c r="U10" s="363">
        <v>8</v>
      </c>
      <c r="V10" s="213">
        <v>0</v>
      </c>
      <c r="W10" s="222">
        <f t="shared" ref="W10:W39" si="2">U10+V10</f>
        <v>8</v>
      </c>
      <c r="Y10" s="22">
        <v>2</v>
      </c>
    </row>
    <row r="11" spans="1:25">
      <c r="A11" s="22">
        <v>3</v>
      </c>
      <c r="B11" s="209" t="s">
        <v>15</v>
      </c>
      <c r="C11" s="216">
        <v>3</v>
      </c>
      <c r="D11" s="212">
        <v>2</v>
      </c>
      <c r="E11" s="212">
        <v>1</v>
      </c>
      <c r="F11" s="212">
        <v>0</v>
      </c>
      <c r="G11" s="212">
        <v>1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1</v>
      </c>
      <c r="Q11" s="385">
        <v>0</v>
      </c>
      <c r="R11" s="216">
        <f t="shared" si="0"/>
        <v>8</v>
      </c>
      <c r="S11" s="390">
        <f t="shared" si="1"/>
        <v>10</v>
      </c>
      <c r="T11" s="403"/>
      <c r="U11" s="363">
        <v>6</v>
      </c>
      <c r="V11" s="213">
        <v>0</v>
      </c>
      <c r="W11" s="222">
        <f t="shared" si="2"/>
        <v>6</v>
      </c>
      <c r="Y11" s="22">
        <v>3</v>
      </c>
    </row>
    <row r="12" spans="1:25">
      <c r="A12" s="22">
        <v>4</v>
      </c>
      <c r="B12" s="209" t="s">
        <v>15</v>
      </c>
      <c r="C12" s="216">
        <v>2</v>
      </c>
      <c r="D12" s="212">
        <v>1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1</v>
      </c>
      <c r="P12" s="212">
        <v>1</v>
      </c>
      <c r="Q12" s="385">
        <v>0</v>
      </c>
      <c r="R12" s="216">
        <f t="shared" si="0"/>
        <v>5</v>
      </c>
      <c r="S12" s="390">
        <f t="shared" si="1"/>
        <v>13</v>
      </c>
      <c r="T12" s="403"/>
      <c r="U12" s="363">
        <v>6</v>
      </c>
      <c r="V12" s="213">
        <v>0</v>
      </c>
      <c r="W12" s="222">
        <f t="shared" si="2"/>
        <v>6</v>
      </c>
      <c r="Y12" s="22">
        <v>4</v>
      </c>
    </row>
    <row r="13" spans="1:25">
      <c r="A13" s="22">
        <v>5</v>
      </c>
      <c r="B13" s="209" t="s">
        <v>15</v>
      </c>
      <c r="C13" s="216">
        <v>0</v>
      </c>
      <c r="D13" s="212">
        <v>1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385">
        <v>0</v>
      </c>
      <c r="R13" s="216">
        <f t="shared" si="0"/>
        <v>1</v>
      </c>
      <c r="S13" s="390">
        <f t="shared" si="1"/>
        <v>5</v>
      </c>
      <c r="T13" s="403"/>
      <c r="U13" s="363">
        <v>2</v>
      </c>
      <c r="V13" s="213">
        <v>0</v>
      </c>
      <c r="W13" s="222">
        <f t="shared" si="2"/>
        <v>2</v>
      </c>
      <c r="Y13" s="22">
        <v>5</v>
      </c>
    </row>
    <row r="14" spans="1:25">
      <c r="A14" s="22">
        <v>6</v>
      </c>
      <c r="B14" s="209" t="s">
        <v>15</v>
      </c>
      <c r="C14" s="216">
        <v>1</v>
      </c>
      <c r="D14" s="212">
        <v>0</v>
      </c>
      <c r="E14" s="212">
        <v>1</v>
      </c>
      <c r="F14" s="212">
        <v>0</v>
      </c>
      <c r="G14" s="212">
        <v>1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385">
        <v>0</v>
      </c>
      <c r="R14" s="216">
        <f t="shared" si="0"/>
        <v>3</v>
      </c>
      <c r="S14" s="390">
        <f>3*U14-R14</f>
        <v>12</v>
      </c>
      <c r="T14" s="403"/>
      <c r="U14" s="363">
        <v>5</v>
      </c>
      <c r="V14" s="213">
        <v>0</v>
      </c>
      <c r="W14" s="222">
        <f>U14+V14</f>
        <v>5</v>
      </c>
      <c r="Y14" s="22">
        <v>6</v>
      </c>
    </row>
    <row r="15" spans="1:25">
      <c r="A15" s="22">
        <v>7</v>
      </c>
      <c r="B15" s="209" t="s">
        <v>15</v>
      </c>
      <c r="C15" s="216">
        <v>1</v>
      </c>
      <c r="D15" s="212">
        <v>1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385">
        <v>0</v>
      </c>
      <c r="R15" s="216">
        <f t="shared" si="0"/>
        <v>2</v>
      </c>
      <c r="S15" s="390">
        <f t="shared" si="1"/>
        <v>4</v>
      </c>
      <c r="T15" s="403"/>
      <c r="U15" s="363">
        <v>2</v>
      </c>
      <c r="V15" s="213">
        <v>0</v>
      </c>
      <c r="W15" s="222">
        <f t="shared" si="2"/>
        <v>2</v>
      </c>
      <c r="Y15" s="22">
        <v>7</v>
      </c>
    </row>
    <row r="16" spans="1:25">
      <c r="A16" s="22">
        <v>8</v>
      </c>
      <c r="B16" s="209" t="s">
        <v>47</v>
      </c>
      <c r="C16" s="216">
        <v>1</v>
      </c>
      <c r="D16" s="212">
        <v>1</v>
      </c>
      <c r="E16" s="212">
        <v>0</v>
      </c>
      <c r="F16" s="212">
        <v>0</v>
      </c>
      <c r="G16" s="212">
        <v>1</v>
      </c>
      <c r="H16" s="212">
        <v>0</v>
      </c>
      <c r="I16" s="212">
        <v>0</v>
      </c>
      <c r="J16" s="212">
        <v>0</v>
      </c>
      <c r="K16" s="212">
        <v>0</v>
      </c>
      <c r="L16" s="212">
        <v>1</v>
      </c>
      <c r="M16" s="212">
        <v>0</v>
      </c>
      <c r="N16" s="212">
        <v>1</v>
      </c>
      <c r="O16" s="212">
        <v>0</v>
      </c>
      <c r="P16" s="212">
        <v>1</v>
      </c>
      <c r="Q16" s="385">
        <v>0</v>
      </c>
      <c r="R16" s="216">
        <f t="shared" si="0"/>
        <v>6</v>
      </c>
      <c r="S16" s="390">
        <f t="shared" si="1"/>
        <v>6</v>
      </c>
      <c r="T16" s="403"/>
      <c r="U16" s="363">
        <v>4</v>
      </c>
      <c r="V16" s="213">
        <v>0</v>
      </c>
      <c r="W16" s="222">
        <f t="shared" si="2"/>
        <v>4</v>
      </c>
      <c r="Y16" s="22">
        <v>8</v>
      </c>
    </row>
    <row r="17" spans="1:25">
      <c r="A17" s="22">
        <v>9</v>
      </c>
      <c r="B17" s="209" t="s">
        <v>16</v>
      </c>
      <c r="C17" s="216">
        <v>1</v>
      </c>
      <c r="D17" s="212">
        <v>1</v>
      </c>
      <c r="E17" s="212">
        <v>0</v>
      </c>
      <c r="F17" s="212">
        <v>0</v>
      </c>
      <c r="G17" s="212">
        <v>1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385">
        <v>0</v>
      </c>
      <c r="R17" s="216">
        <f t="shared" si="0"/>
        <v>3</v>
      </c>
      <c r="S17" s="390">
        <f t="shared" si="1"/>
        <v>3</v>
      </c>
      <c r="T17" s="403"/>
      <c r="U17" s="363">
        <v>2</v>
      </c>
      <c r="V17" s="213">
        <v>0</v>
      </c>
      <c r="W17" s="222">
        <f t="shared" si="2"/>
        <v>2</v>
      </c>
      <c r="Y17" s="22">
        <v>9</v>
      </c>
    </row>
    <row r="18" spans="1:25">
      <c r="A18" s="22" t="s">
        <v>17</v>
      </c>
      <c r="B18" s="209" t="s">
        <v>16</v>
      </c>
      <c r="C18" s="216">
        <v>1</v>
      </c>
      <c r="D18" s="212">
        <v>1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385">
        <v>0</v>
      </c>
      <c r="R18" s="216">
        <f t="shared" si="0"/>
        <v>2</v>
      </c>
      <c r="S18" s="390">
        <f t="shared" si="1"/>
        <v>1</v>
      </c>
      <c r="T18" s="403"/>
      <c r="U18" s="363">
        <v>1</v>
      </c>
      <c r="V18" s="213">
        <v>0</v>
      </c>
      <c r="W18" s="222">
        <f t="shared" si="2"/>
        <v>1</v>
      </c>
      <c r="Y18" s="22" t="s">
        <v>17</v>
      </c>
    </row>
    <row r="19" spans="1:25">
      <c r="A19" s="22" t="s">
        <v>18</v>
      </c>
      <c r="B19" s="209" t="s">
        <v>16</v>
      </c>
      <c r="C19" s="216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385">
        <v>0</v>
      </c>
      <c r="R19" s="216">
        <f t="shared" si="0"/>
        <v>0</v>
      </c>
      <c r="S19" s="390">
        <f t="shared" si="1"/>
        <v>3</v>
      </c>
      <c r="T19" s="403"/>
      <c r="U19" s="363">
        <v>1</v>
      </c>
      <c r="V19" s="213">
        <v>0</v>
      </c>
      <c r="W19" s="222">
        <f t="shared" si="2"/>
        <v>1</v>
      </c>
      <c r="Y19" s="22" t="s">
        <v>18</v>
      </c>
    </row>
    <row r="20" spans="1:25">
      <c r="A20" s="22" t="s">
        <v>19</v>
      </c>
      <c r="B20" s="209" t="s">
        <v>21</v>
      </c>
      <c r="C20" s="216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6</v>
      </c>
      <c r="Q20" s="385">
        <v>0</v>
      </c>
      <c r="R20" s="216">
        <f t="shared" si="0"/>
        <v>6</v>
      </c>
      <c r="S20" s="390">
        <f t="shared" si="1"/>
        <v>18</v>
      </c>
      <c r="T20" s="403"/>
      <c r="U20" s="363">
        <v>8</v>
      </c>
      <c r="V20" s="213">
        <v>0</v>
      </c>
      <c r="W20" s="222">
        <f t="shared" si="2"/>
        <v>8</v>
      </c>
      <c r="Y20" s="22" t="s">
        <v>19</v>
      </c>
    </row>
    <row r="21" spans="1:25">
      <c r="A21" s="22" t="s">
        <v>20</v>
      </c>
      <c r="B21" s="209" t="s">
        <v>21</v>
      </c>
      <c r="C21" s="216">
        <v>1</v>
      </c>
      <c r="D21" s="212">
        <v>1</v>
      </c>
      <c r="E21" s="212">
        <v>1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385">
        <v>0</v>
      </c>
      <c r="R21" s="216">
        <f t="shared" si="0"/>
        <v>3</v>
      </c>
      <c r="S21" s="390">
        <f t="shared" si="1"/>
        <v>9</v>
      </c>
      <c r="T21" s="403"/>
      <c r="U21" s="363">
        <v>4</v>
      </c>
      <c r="V21" s="213">
        <v>0</v>
      </c>
      <c r="W21" s="222">
        <f t="shared" si="2"/>
        <v>4</v>
      </c>
      <c r="Y21" s="22" t="s">
        <v>20</v>
      </c>
    </row>
    <row r="22" spans="1:25">
      <c r="A22" s="22" t="s">
        <v>22</v>
      </c>
      <c r="B22" s="209" t="s">
        <v>21</v>
      </c>
      <c r="C22" s="216">
        <v>1</v>
      </c>
      <c r="D22" s="212">
        <v>0</v>
      </c>
      <c r="E22" s="212">
        <v>1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4</v>
      </c>
      <c r="Q22" s="385">
        <v>0</v>
      </c>
      <c r="R22" s="216">
        <f t="shared" si="0"/>
        <v>6</v>
      </c>
      <c r="S22" s="390">
        <f t="shared" si="1"/>
        <v>21</v>
      </c>
      <c r="T22" s="403"/>
      <c r="U22" s="363">
        <v>9</v>
      </c>
      <c r="V22" s="213">
        <v>0</v>
      </c>
      <c r="W22" s="222">
        <f t="shared" si="2"/>
        <v>9</v>
      </c>
      <c r="Y22" s="22" t="s">
        <v>22</v>
      </c>
    </row>
    <row r="23" spans="1:25">
      <c r="A23" s="22" t="s">
        <v>23</v>
      </c>
      <c r="B23" s="209" t="s">
        <v>21</v>
      </c>
      <c r="C23" s="216">
        <v>3</v>
      </c>
      <c r="D23" s="212">
        <v>2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1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385">
        <v>0</v>
      </c>
      <c r="R23" s="216">
        <f t="shared" si="0"/>
        <v>6</v>
      </c>
      <c r="S23" s="390">
        <f t="shared" si="1"/>
        <v>12</v>
      </c>
      <c r="T23" s="403"/>
      <c r="U23" s="363">
        <v>6</v>
      </c>
      <c r="V23" s="213">
        <v>0</v>
      </c>
      <c r="W23" s="222">
        <f t="shared" si="2"/>
        <v>6</v>
      </c>
      <c r="Y23" s="22" t="s">
        <v>23</v>
      </c>
    </row>
    <row r="24" spans="1:25">
      <c r="A24" s="22" t="s">
        <v>24</v>
      </c>
      <c r="B24" s="209" t="s">
        <v>21</v>
      </c>
      <c r="C24" s="216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1</v>
      </c>
      <c r="Q24" s="385">
        <v>0</v>
      </c>
      <c r="R24" s="216">
        <f t="shared" si="0"/>
        <v>1</v>
      </c>
      <c r="S24" s="390">
        <f t="shared" si="1"/>
        <v>8</v>
      </c>
      <c r="T24" s="403"/>
      <c r="U24" s="363">
        <v>3</v>
      </c>
      <c r="V24" s="213">
        <v>0</v>
      </c>
      <c r="W24" s="222">
        <f t="shared" si="2"/>
        <v>3</v>
      </c>
      <c r="Y24" s="22" t="s">
        <v>24</v>
      </c>
    </row>
    <row r="25" spans="1:25">
      <c r="A25" s="22" t="s">
        <v>25</v>
      </c>
      <c r="B25" s="209" t="s">
        <v>21</v>
      </c>
      <c r="C25" s="216">
        <v>0</v>
      </c>
      <c r="D25" s="212">
        <v>0</v>
      </c>
      <c r="E25" s="212">
        <v>1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1</v>
      </c>
      <c r="Q25" s="385">
        <v>0</v>
      </c>
      <c r="R25" s="216">
        <f t="shared" si="0"/>
        <v>2</v>
      </c>
      <c r="S25" s="390">
        <f t="shared" si="1"/>
        <v>4</v>
      </c>
      <c r="T25" s="403"/>
      <c r="U25" s="363">
        <v>2</v>
      </c>
      <c r="V25" s="213">
        <v>0</v>
      </c>
      <c r="W25" s="222">
        <f t="shared" si="2"/>
        <v>2</v>
      </c>
      <c r="Y25" s="22" t="s">
        <v>25</v>
      </c>
    </row>
    <row r="26" spans="1:25">
      <c r="A26" s="22" t="s">
        <v>26</v>
      </c>
      <c r="B26" s="209" t="s">
        <v>48</v>
      </c>
      <c r="C26" s="216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385">
        <v>0</v>
      </c>
      <c r="R26" s="216">
        <f t="shared" si="0"/>
        <v>0</v>
      </c>
      <c r="S26" s="390">
        <f t="shared" si="1"/>
        <v>3</v>
      </c>
      <c r="T26" s="403"/>
      <c r="U26" s="363">
        <v>1</v>
      </c>
      <c r="V26" s="213">
        <v>0</v>
      </c>
      <c r="W26" s="222">
        <f t="shared" si="2"/>
        <v>1</v>
      </c>
      <c r="Y26" s="22" t="s">
        <v>26</v>
      </c>
    </row>
    <row r="27" spans="1:25">
      <c r="A27" s="22" t="s">
        <v>28</v>
      </c>
      <c r="B27" s="209" t="s">
        <v>27</v>
      </c>
      <c r="C27" s="216">
        <v>0</v>
      </c>
      <c r="D27" s="212">
        <v>0</v>
      </c>
      <c r="E27" s="212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1</v>
      </c>
      <c r="Q27" s="385">
        <v>0</v>
      </c>
      <c r="R27" s="216">
        <f t="shared" si="0"/>
        <v>1</v>
      </c>
      <c r="S27" s="390">
        <f t="shared" si="1"/>
        <v>11</v>
      </c>
      <c r="T27" s="403"/>
      <c r="U27" s="363">
        <v>4</v>
      </c>
      <c r="V27" s="213">
        <v>0</v>
      </c>
      <c r="W27" s="222">
        <f t="shared" si="2"/>
        <v>4</v>
      </c>
      <c r="Y27" s="22" t="s">
        <v>28</v>
      </c>
    </row>
    <row r="28" spans="1:25">
      <c r="A28" s="22" t="s">
        <v>29</v>
      </c>
      <c r="B28" s="209" t="s">
        <v>27</v>
      </c>
      <c r="C28" s="216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385">
        <v>0</v>
      </c>
      <c r="R28" s="216">
        <f t="shared" si="0"/>
        <v>0</v>
      </c>
      <c r="S28" s="390">
        <f t="shared" si="1"/>
        <v>3</v>
      </c>
      <c r="T28" s="403"/>
      <c r="U28" s="363">
        <v>1</v>
      </c>
      <c r="V28" s="213">
        <v>0</v>
      </c>
      <c r="W28" s="222">
        <f t="shared" si="2"/>
        <v>1</v>
      </c>
      <c r="Y28" s="22" t="s">
        <v>29</v>
      </c>
    </row>
    <row r="29" spans="1:25">
      <c r="A29" s="22" t="s">
        <v>30</v>
      </c>
      <c r="B29" s="209" t="s">
        <v>27</v>
      </c>
      <c r="C29" s="216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2</v>
      </c>
      <c r="Q29" s="385">
        <v>0</v>
      </c>
      <c r="R29" s="216">
        <f t="shared" si="0"/>
        <v>2</v>
      </c>
      <c r="S29" s="390">
        <f t="shared" si="1"/>
        <v>7</v>
      </c>
      <c r="T29" s="403"/>
      <c r="U29" s="363">
        <v>3</v>
      </c>
      <c r="V29" s="213">
        <v>0</v>
      </c>
      <c r="W29" s="222">
        <f t="shared" si="2"/>
        <v>3</v>
      </c>
      <c r="Y29" s="22" t="s">
        <v>30</v>
      </c>
    </row>
    <row r="30" spans="1:25">
      <c r="A30" s="22" t="s">
        <v>32</v>
      </c>
      <c r="B30" s="209" t="s">
        <v>31</v>
      </c>
      <c r="C30" s="216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2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385">
        <v>0</v>
      </c>
      <c r="R30" s="216">
        <f t="shared" si="0"/>
        <v>2</v>
      </c>
      <c r="S30" s="390">
        <f t="shared" si="1"/>
        <v>7</v>
      </c>
      <c r="T30" s="403"/>
      <c r="U30" s="363">
        <v>3</v>
      </c>
      <c r="V30" s="213">
        <v>0</v>
      </c>
      <c r="W30" s="222">
        <f t="shared" si="2"/>
        <v>3</v>
      </c>
      <c r="Y30" s="22" t="s">
        <v>32</v>
      </c>
    </row>
    <row r="31" spans="1:25">
      <c r="A31" s="22" t="s">
        <v>33</v>
      </c>
      <c r="B31" s="209" t="s">
        <v>31</v>
      </c>
      <c r="C31" s="216">
        <v>0</v>
      </c>
      <c r="D31" s="212">
        <v>0</v>
      </c>
      <c r="E31" s="212">
        <v>3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2</v>
      </c>
      <c r="P31" s="212">
        <v>0</v>
      </c>
      <c r="Q31" s="385">
        <v>0</v>
      </c>
      <c r="R31" s="216">
        <f t="shared" si="0"/>
        <v>5</v>
      </c>
      <c r="S31" s="390">
        <f t="shared" si="1"/>
        <v>16</v>
      </c>
      <c r="T31" s="403"/>
      <c r="U31" s="363">
        <v>7</v>
      </c>
      <c r="V31" s="213">
        <v>0</v>
      </c>
      <c r="W31" s="222">
        <f t="shared" si="2"/>
        <v>7</v>
      </c>
      <c r="Y31" s="22" t="s">
        <v>33</v>
      </c>
    </row>
    <row r="32" spans="1:25">
      <c r="A32" s="22" t="s">
        <v>34</v>
      </c>
      <c r="B32" s="209" t="s">
        <v>31</v>
      </c>
      <c r="C32" s="216">
        <v>0</v>
      </c>
      <c r="D32" s="212">
        <v>0</v>
      </c>
      <c r="E32" s="212">
        <v>1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385">
        <v>0</v>
      </c>
      <c r="R32" s="216">
        <f t="shared" si="0"/>
        <v>1</v>
      </c>
      <c r="S32" s="390">
        <f t="shared" si="1"/>
        <v>5</v>
      </c>
      <c r="T32" s="403"/>
      <c r="U32" s="363">
        <v>2</v>
      </c>
      <c r="V32" s="213">
        <v>0</v>
      </c>
      <c r="W32" s="222">
        <f t="shared" si="2"/>
        <v>2</v>
      </c>
      <c r="Y32" s="22" t="s">
        <v>34</v>
      </c>
    </row>
    <row r="33" spans="1:25">
      <c r="A33" s="22" t="s">
        <v>35</v>
      </c>
      <c r="B33" s="209" t="s">
        <v>31</v>
      </c>
      <c r="C33" s="216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2</v>
      </c>
      <c r="Q33" s="385">
        <v>0</v>
      </c>
      <c r="R33" s="216">
        <f t="shared" si="0"/>
        <v>2</v>
      </c>
      <c r="S33" s="390">
        <f t="shared" si="1"/>
        <v>7</v>
      </c>
      <c r="T33" s="403"/>
      <c r="U33" s="363">
        <v>3</v>
      </c>
      <c r="V33" s="213">
        <v>0</v>
      </c>
      <c r="W33" s="222">
        <f t="shared" si="2"/>
        <v>3</v>
      </c>
      <c r="Y33" s="22" t="s">
        <v>35</v>
      </c>
    </row>
    <row r="34" spans="1:25">
      <c r="A34" s="22" t="s">
        <v>36</v>
      </c>
      <c r="B34" s="209" t="s">
        <v>31</v>
      </c>
      <c r="C34" s="216">
        <v>1</v>
      </c>
      <c r="D34" s="212">
        <v>1</v>
      </c>
      <c r="E34" s="212">
        <v>2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2</v>
      </c>
      <c r="M34" s="212">
        <v>0</v>
      </c>
      <c r="N34" s="212">
        <v>0</v>
      </c>
      <c r="O34" s="212">
        <v>0</v>
      </c>
      <c r="P34" s="212">
        <v>0</v>
      </c>
      <c r="Q34" s="385">
        <v>0</v>
      </c>
      <c r="R34" s="216">
        <f t="shared" si="0"/>
        <v>6</v>
      </c>
      <c r="S34" s="390">
        <f>3*U34-R34</f>
        <v>9</v>
      </c>
      <c r="T34" s="403"/>
      <c r="U34" s="363">
        <v>5</v>
      </c>
      <c r="V34" s="213">
        <v>0</v>
      </c>
      <c r="W34" s="222">
        <f>U34+V34</f>
        <v>5</v>
      </c>
      <c r="Y34" s="22" t="s">
        <v>36</v>
      </c>
    </row>
    <row r="35" spans="1:25">
      <c r="A35" s="22" t="s">
        <v>38</v>
      </c>
      <c r="B35" s="209" t="s">
        <v>37</v>
      </c>
      <c r="C35" s="216">
        <v>3</v>
      </c>
      <c r="D35" s="212">
        <v>3</v>
      </c>
      <c r="E35" s="212">
        <v>2</v>
      </c>
      <c r="F35" s="212">
        <v>2</v>
      </c>
      <c r="G35" s="212">
        <v>2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2</v>
      </c>
      <c r="O35" s="212">
        <v>0</v>
      </c>
      <c r="P35" s="212">
        <v>0</v>
      </c>
      <c r="Q35" s="385">
        <v>0</v>
      </c>
      <c r="R35" s="216">
        <f t="shared" si="0"/>
        <v>14</v>
      </c>
      <c r="S35" s="390">
        <f t="shared" si="1"/>
        <v>4</v>
      </c>
      <c r="T35" s="403"/>
      <c r="U35" s="363">
        <v>6</v>
      </c>
      <c r="V35" s="213">
        <v>0</v>
      </c>
      <c r="W35" s="222">
        <f t="shared" si="2"/>
        <v>6</v>
      </c>
      <c r="Y35" s="22" t="s">
        <v>38</v>
      </c>
    </row>
    <row r="36" spans="1:25">
      <c r="A36" s="22" t="s">
        <v>39</v>
      </c>
      <c r="B36" s="209" t="s">
        <v>37</v>
      </c>
      <c r="C36" s="216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385">
        <v>0</v>
      </c>
      <c r="R36" s="216">
        <f t="shared" si="0"/>
        <v>0</v>
      </c>
      <c r="S36" s="390">
        <f t="shared" si="1"/>
        <v>0</v>
      </c>
      <c r="T36" s="403"/>
      <c r="U36" s="363">
        <v>0</v>
      </c>
      <c r="V36" s="213">
        <v>0</v>
      </c>
      <c r="W36" s="222">
        <f t="shared" si="2"/>
        <v>0</v>
      </c>
      <c r="Y36" s="22" t="s">
        <v>39</v>
      </c>
    </row>
    <row r="37" spans="1:25">
      <c r="A37" s="22" t="s">
        <v>40</v>
      </c>
      <c r="B37" s="209" t="s">
        <v>37</v>
      </c>
      <c r="C37" s="151">
        <v>0</v>
      </c>
      <c r="D37" s="148">
        <v>0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386">
        <v>0</v>
      </c>
      <c r="R37" s="216">
        <f t="shared" si="0"/>
        <v>0</v>
      </c>
      <c r="S37" s="390">
        <f t="shared" si="1"/>
        <v>0</v>
      </c>
      <c r="T37" s="404"/>
      <c r="U37" s="363">
        <v>0</v>
      </c>
      <c r="V37" s="213">
        <v>0</v>
      </c>
      <c r="W37" s="222">
        <f t="shared" si="2"/>
        <v>0</v>
      </c>
      <c r="Y37" s="22" t="s">
        <v>40</v>
      </c>
    </row>
    <row r="38" spans="1:25">
      <c r="A38" s="22">
        <v>30</v>
      </c>
      <c r="B38" s="209" t="s">
        <v>37</v>
      </c>
      <c r="C38" s="151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1</v>
      </c>
      <c r="Q38" s="386">
        <v>0</v>
      </c>
      <c r="R38" s="216">
        <f t="shared" si="0"/>
        <v>1</v>
      </c>
      <c r="S38" s="390">
        <f t="shared" si="1"/>
        <v>2</v>
      </c>
      <c r="T38" s="404"/>
      <c r="U38" s="363">
        <v>1</v>
      </c>
      <c r="V38" s="213">
        <v>0</v>
      </c>
      <c r="W38" s="222">
        <f t="shared" si="2"/>
        <v>1</v>
      </c>
      <c r="Y38" s="22">
        <v>30</v>
      </c>
    </row>
    <row r="39" spans="1:25">
      <c r="A39" s="22">
        <v>31</v>
      </c>
      <c r="B39" s="209" t="s">
        <v>41</v>
      </c>
      <c r="C39" s="151">
        <v>0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386">
        <v>0</v>
      </c>
      <c r="R39" s="216">
        <f t="shared" si="0"/>
        <v>0</v>
      </c>
      <c r="S39" s="390">
        <f t="shared" si="1"/>
        <v>6</v>
      </c>
      <c r="T39" s="404"/>
      <c r="U39" s="363">
        <v>2</v>
      </c>
      <c r="V39" s="213">
        <v>0</v>
      </c>
      <c r="W39" s="222">
        <f t="shared" si="2"/>
        <v>2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1</v>
      </c>
      <c r="Q40" s="387">
        <v>0</v>
      </c>
      <c r="R40" s="391">
        <f>SUM(C40:Q40)</f>
        <v>1</v>
      </c>
      <c r="S40" s="392">
        <f t="shared" ref="S40" si="3">3*U40-R40</f>
        <v>2</v>
      </c>
      <c r="T40" s="404"/>
      <c r="U40" s="364">
        <v>1</v>
      </c>
      <c r="V40" s="224">
        <v>0</v>
      </c>
      <c r="W40" s="225">
        <f>U40+V40</f>
        <v>1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>SUM(C9:C40)</f>
        <v>20</v>
      </c>
      <c r="D42" s="53">
        <f t="shared" ref="C42:W42" si="4">SUM(D9:D40)</f>
        <v>17</v>
      </c>
      <c r="E42" s="53">
        <f t="shared" si="4"/>
        <v>13</v>
      </c>
      <c r="F42" s="53">
        <f t="shared" si="4"/>
        <v>2</v>
      </c>
      <c r="G42" s="53">
        <f t="shared" si="4"/>
        <v>7</v>
      </c>
      <c r="H42" s="53">
        <f t="shared" si="4"/>
        <v>2</v>
      </c>
      <c r="I42" s="53">
        <f t="shared" si="4"/>
        <v>0</v>
      </c>
      <c r="J42" s="53">
        <f t="shared" si="4"/>
        <v>0</v>
      </c>
      <c r="K42" s="53">
        <f t="shared" si="4"/>
        <v>1</v>
      </c>
      <c r="L42" s="53">
        <f t="shared" si="4"/>
        <v>3</v>
      </c>
      <c r="M42" s="53">
        <f t="shared" si="4"/>
        <v>0</v>
      </c>
      <c r="N42" s="53">
        <f t="shared" si="4"/>
        <v>3</v>
      </c>
      <c r="O42" s="53">
        <f t="shared" si="4"/>
        <v>3</v>
      </c>
      <c r="P42" s="53">
        <f t="shared" si="4"/>
        <v>27</v>
      </c>
      <c r="Q42" s="227">
        <f t="shared" si="4"/>
        <v>0</v>
      </c>
      <c r="R42" s="399"/>
      <c r="S42" s="400"/>
      <c r="T42" s="397"/>
      <c r="U42" s="229">
        <f t="shared" si="4"/>
        <v>113</v>
      </c>
      <c r="V42" s="230">
        <f t="shared" si="4"/>
        <v>0</v>
      </c>
      <c r="W42" s="231">
        <f t="shared" si="4"/>
        <v>113</v>
      </c>
    </row>
    <row r="43" spans="1:25" ht="13.5" thickBot="1">
      <c r="A43" s="157" t="s">
        <v>43</v>
      </c>
      <c r="B43" s="156"/>
      <c r="C43" s="154">
        <f t="shared" ref="C43:Q43" si="5">C42/$W$42</f>
        <v>0.17699115044247787</v>
      </c>
      <c r="D43" s="155">
        <f t="shared" si="5"/>
        <v>0.15044247787610621</v>
      </c>
      <c r="E43" s="155">
        <f t="shared" si="5"/>
        <v>0.11504424778761062</v>
      </c>
      <c r="F43" s="155">
        <f t="shared" si="5"/>
        <v>1.7699115044247787E-2</v>
      </c>
      <c r="G43" s="155">
        <f t="shared" si="5"/>
        <v>6.1946902654867256E-2</v>
      </c>
      <c r="H43" s="155">
        <f t="shared" si="5"/>
        <v>1.7699115044247787E-2</v>
      </c>
      <c r="I43" s="155">
        <f t="shared" si="5"/>
        <v>0</v>
      </c>
      <c r="J43" s="155">
        <f t="shared" si="5"/>
        <v>0</v>
      </c>
      <c r="K43" s="155">
        <f t="shared" si="5"/>
        <v>8.8495575221238937E-3</v>
      </c>
      <c r="L43" s="155">
        <f t="shared" si="5"/>
        <v>2.6548672566371681E-2</v>
      </c>
      <c r="M43" s="155">
        <f t="shared" si="5"/>
        <v>0</v>
      </c>
      <c r="N43" s="155">
        <f t="shared" si="5"/>
        <v>2.6548672566371681E-2</v>
      </c>
      <c r="O43" s="155">
        <f t="shared" si="5"/>
        <v>2.6548672566371681E-2</v>
      </c>
      <c r="P43" s="155">
        <f t="shared" si="5"/>
        <v>0.23893805309734514</v>
      </c>
      <c r="Q43" s="228">
        <f t="shared" si="5"/>
        <v>0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4:Q4"/>
    <mergeCell ref="C7:Q7"/>
    <mergeCell ref="C2:Q2"/>
  </mergeCells>
  <phoneticPr fontId="9" type="noConversion"/>
  <conditionalFormatting sqref="S9:S40">
    <cfRule type="cellIs" dxfId="23" priority="1" stopIfTrue="1" operator="greaterThanOrEqual">
      <formula>0</formula>
    </cfRule>
    <cfRule type="cellIs" dxfId="22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2"/>
  <sheetViews>
    <sheetView topLeftCell="A20" zoomScale="130" zoomScaleNormal="130" workbookViewId="0">
      <pane xSplit="1" topLeftCell="B1" activePane="topRight" state="frozen"/>
      <selection activeCell="A6" sqref="A6"/>
      <selection pane="topRight" activeCell="A8" sqref="A8:XFD41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241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75" t="s">
        <v>242</v>
      </c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7"/>
      <c r="R7" s="226"/>
      <c r="S7" s="226"/>
      <c r="T7" s="226"/>
    </row>
    <row r="8" spans="1:25" ht="167.25" thickBot="1">
      <c r="A8" s="58" t="s">
        <v>1</v>
      </c>
      <c r="B8" s="159" t="s">
        <v>50</v>
      </c>
      <c r="C8" s="215" t="s">
        <v>59</v>
      </c>
      <c r="D8" s="215" t="s">
        <v>71</v>
      </c>
      <c r="E8" s="215" t="s">
        <v>83</v>
      </c>
      <c r="F8" s="215" t="s">
        <v>95</v>
      </c>
      <c r="G8" s="215" t="s">
        <v>107</v>
      </c>
      <c r="H8" s="215" t="s">
        <v>118</v>
      </c>
      <c r="I8" s="215" t="s">
        <v>130</v>
      </c>
      <c r="J8" s="215" t="s">
        <v>142</v>
      </c>
      <c r="K8" s="215" t="s">
        <v>154</v>
      </c>
      <c r="L8" s="215" t="s">
        <v>166</v>
      </c>
      <c r="M8" s="215" t="s">
        <v>184</v>
      </c>
      <c r="N8" s="215" t="s">
        <v>196</v>
      </c>
      <c r="O8" s="215" t="s">
        <v>208</v>
      </c>
      <c r="P8" s="215" t="s">
        <v>220</v>
      </c>
      <c r="Q8" s="215" t="s">
        <v>232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107</v>
      </c>
      <c r="D9" s="212">
        <v>25</v>
      </c>
      <c r="E9" s="212">
        <v>2</v>
      </c>
      <c r="F9" s="212">
        <v>7</v>
      </c>
      <c r="G9" s="212">
        <v>4</v>
      </c>
      <c r="H9" s="212">
        <v>20</v>
      </c>
      <c r="I9" s="212">
        <v>3</v>
      </c>
      <c r="J9" s="212">
        <v>0</v>
      </c>
      <c r="K9" s="212">
        <v>0</v>
      </c>
      <c r="L9" s="212">
        <v>0</v>
      </c>
      <c r="M9" s="212">
        <v>5</v>
      </c>
      <c r="N9" s="212">
        <v>18</v>
      </c>
      <c r="O9" s="212">
        <v>13</v>
      </c>
      <c r="P9" s="212">
        <v>9</v>
      </c>
      <c r="Q9" s="217">
        <v>0</v>
      </c>
      <c r="R9" s="216">
        <f>SUM(C9:Q9)</f>
        <v>213</v>
      </c>
      <c r="S9" s="390">
        <f>3*U9-R9</f>
        <v>282</v>
      </c>
      <c r="T9" s="403"/>
      <c r="U9" s="365">
        <v>165</v>
      </c>
      <c r="V9" s="358">
        <v>0</v>
      </c>
      <c r="W9" s="359">
        <f>U9+V9</f>
        <v>165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79</v>
      </c>
      <c r="D10" s="212">
        <v>21</v>
      </c>
      <c r="E10" s="212">
        <v>0</v>
      </c>
      <c r="F10" s="212">
        <v>6</v>
      </c>
      <c r="G10" s="212">
        <v>1</v>
      </c>
      <c r="H10" s="212">
        <v>12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19</v>
      </c>
      <c r="O10" s="212">
        <v>12</v>
      </c>
      <c r="P10" s="212">
        <v>10</v>
      </c>
      <c r="Q10" s="217">
        <v>0</v>
      </c>
      <c r="R10" s="216">
        <f t="shared" ref="R10:R39" si="0">SUM(C10:Q10)</f>
        <v>160</v>
      </c>
      <c r="S10" s="390">
        <f t="shared" ref="S10:S40" si="1">3*U10-R10</f>
        <v>272</v>
      </c>
      <c r="T10" s="403"/>
      <c r="U10" s="365">
        <v>144</v>
      </c>
      <c r="V10" s="358">
        <v>0</v>
      </c>
      <c r="W10" s="359">
        <f t="shared" ref="W10:W38" si="2">U10+V10</f>
        <v>144</v>
      </c>
      <c r="Y10" s="22">
        <v>2</v>
      </c>
    </row>
    <row r="11" spans="1:25">
      <c r="A11" s="22">
        <v>3</v>
      </c>
      <c r="B11" s="209" t="s">
        <v>15</v>
      </c>
      <c r="C11" s="216">
        <v>99</v>
      </c>
      <c r="D11" s="212">
        <v>20</v>
      </c>
      <c r="E11" s="212">
        <v>0</v>
      </c>
      <c r="F11" s="212">
        <v>32</v>
      </c>
      <c r="G11" s="212">
        <v>1</v>
      </c>
      <c r="H11" s="212">
        <v>3</v>
      </c>
      <c r="I11" s="212">
        <v>0</v>
      </c>
      <c r="J11" s="212">
        <v>0</v>
      </c>
      <c r="K11" s="212">
        <v>0</v>
      </c>
      <c r="L11" s="212">
        <v>0</v>
      </c>
      <c r="M11" s="212">
        <v>2</v>
      </c>
      <c r="N11" s="212">
        <v>6</v>
      </c>
      <c r="O11" s="212">
        <v>13</v>
      </c>
      <c r="P11" s="212">
        <v>3</v>
      </c>
      <c r="Q11" s="217">
        <v>0</v>
      </c>
      <c r="R11" s="216">
        <f t="shared" si="0"/>
        <v>179</v>
      </c>
      <c r="S11" s="390">
        <f t="shared" si="1"/>
        <v>310</v>
      </c>
      <c r="T11" s="403"/>
      <c r="U11" s="365">
        <v>163</v>
      </c>
      <c r="V11" s="358">
        <v>0</v>
      </c>
      <c r="W11" s="359">
        <f t="shared" si="2"/>
        <v>163</v>
      </c>
      <c r="Y11" s="22">
        <v>3</v>
      </c>
    </row>
    <row r="12" spans="1:25">
      <c r="A12" s="22">
        <v>4</v>
      </c>
      <c r="B12" s="209" t="s">
        <v>15</v>
      </c>
      <c r="C12" s="216">
        <v>97</v>
      </c>
      <c r="D12" s="212">
        <v>17</v>
      </c>
      <c r="E12" s="212">
        <v>2</v>
      </c>
      <c r="F12" s="212">
        <v>24</v>
      </c>
      <c r="G12" s="212">
        <v>0</v>
      </c>
      <c r="H12" s="212">
        <v>9</v>
      </c>
      <c r="I12" s="212">
        <v>2</v>
      </c>
      <c r="J12" s="212">
        <v>0</v>
      </c>
      <c r="K12" s="212">
        <v>0</v>
      </c>
      <c r="L12" s="212">
        <v>1</v>
      </c>
      <c r="M12" s="212">
        <v>0</v>
      </c>
      <c r="N12" s="212">
        <v>13</v>
      </c>
      <c r="O12" s="212">
        <v>8</v>
      </c>
      <c r="P12" s="212">
        <v>4</v>
      </c>
      <c r="Q12" s="217">
        <v>0</v>
      </c>
      <c r="R12" s="216">
        <f t="shared" si="0"/>
        <v>177</v>
      </c>
      <c r="S12" s="390">
        <f t="shared" si="1"/>
        <v>264</v>
      </c>
      <c r="T12" s="403"/>
      <c r="U12" s="365">
        <v>147</v>
      </c>
      <c r="V12" s="358">
        <v>0</v>
      </c>
      <c r="W12" s="359">
        <f t="shared" si="2"/>
        <v>147</v>
      </c>
      <c r="Y12" s="22">
        <v>4</v>
      </c>
    </row>
    <row r="13" spans="1:25">
      <c r="A13" s="22">
        <v>5</v>
      </c>
      <c r="B13" s="209" t="s">
        <v>15</v>
      </c>
      <c r="C13" s="216">
        <v>95</v>
      </c>
      <c r="D13" s="212">
        <v>23</v>
      </c>
      <c r="E13" s="212">
        <v>2</v>
      </c>
      <c r="F13" s="212">
        <v>12</v>
      </c>
      <c r="G13" s="212">
        <v>0</v>
      </c>
      <c r="H13" s="212">
        <v>17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19</v>
      </c>
      <c r="O13" s="212">
        <v>15</v>
      </c>
      <c r="P13" s="212">
        <v>18</v>
      </c>
      <c r="Q13" s="217">
        <v>0</v>
      </c>
      <c r="R13" s="216">
        <f t="shared" si="0"/>
        <v>201</v>
      </c>
      <c r="S13" s="390">
        <f t="shared" si="1"/>
        <v>240</v>
      </c>
      <c r="T13" s="403"/>
      <c r="U13" s="365">
        <v>147</v>
      </c>
      <c r="V13" s="358">
        <v>0</v>
      </c>
      <c r="W13" s="359">
        <f t="shared" si="2"/>
        <v>147</v>
      </c>
      <c r="Y13" s="22">
        <v>5</v>
      </c>
    </row>
    <row r="14" spans="1:25">
      <c r="A14" s="22">
        <v>6</v>
      </c>
      <c r="B14" s="209" t="s">
        <v>15</v>
      </c>
      <c r="C14" s="216">
        <v>89</v>
      </c>
      <c r="D14" s="212">
        <v>20</v>
      </c>
      <c r="E14" s="212">
        <v>1</v>
      </c>
      <c r="F14" s="212">
        <v>11</v>
      </c>
      <c r="G14" s="212">
        <v>3</v>
      </c>
      <c r="H14" s="212">
        <v>13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15</v>
      </c>
      <c r="O14" s="212">
        <v>4</v>
      </c>
      <c r="P14" s="212">
        <v>7</v>
      </c>
      <c r="Q14" s="217">
        <v>0</v>
      </c>
      <c r="R14" s="216">
        <f t="shared" si="0"/>
        <v>163</v>
      </c>
      <c r="S14" s="390">
        <f t="shared" si="1"/>
        <v>224</v>
      </c>
      <c r="T14" s="403"/>
      <c r="U14" s="365">
        <v>129</v>
      </c>
      <c r="V14" s="358">
        <v>0</v>
      </c>
      <c r="W14" s="359">
        <f t="shared" si="2"/>
        <v>129</v>
      </c>
      <c r="Y14" s="22">
        <v>6</v>
      </c>
    </row>
    <row r="15" spans="1:25">
      <c r="A15" s="22">
        <v>7</v>
      </c>
      <c r="B15" s="209" t="s">
        <v>15</v>
      </c>
      <c r="C15" s="216">
        <v>92</v>
      </c>
      <c r="D15" s="212">
        <v>24</v>
      </c>
      <c r="E15" s="212">
        <v>1</v>
      </c>
      <c r="F15" s="212">
        <v>15</v>
      </c>
      <c r="G15" s="212">
        <v>3</v>
      </c>
      <c r="H15" s="212">
        <v>15</v>
      </c>
      <c r="I15" s="212">
        <v>0</v>
      </c>
      <c r="J15" s="212">
        <v>0</v>
      </c>
      <c r="K15" s="212">
        <v>0</v>
      </c>
      <c r="L15" s="212">
        <v>0</v>
      </c>
      <c r="M15" s="212">
        <v>5</v>
      </c>
      <c r="N15" s="212">
        <v>22</v>
      </c>
      <c r="O15" s="212">
        <v>7</v>
      </c>
      <c r="P15" s="212">
        <v>5</v>
      </c>
      <c r="Q15" s="217">
        <v>1</v>
      </c>
      <c r="R15" s="216">
        <f t="shared" si="0"/>
        <v>190</v>
      </c>
      <c r="S15" s="390">
        <f t="shared" si="1"/>
        <v>257</v>
      </c>
      <c r="T15" s="403"/>
      <c r="U15" s="365">
        <v>149</v>
      </c>
      <c r="V15" s="358">
        <v>0</v>
      </c>
      <c r="W15" s="359">
        <f t="shared" si="2"/>
        <v>149</v>
      </c>
      <c r="Y15" s="22">
        <v>7</v>
      </c>
    </row>
    <row r="16" spans="1:25">
      <c r="A16" s="22">
        <v>8</v>
      </c>
      <c r="B16" s="209" t="s">
        <v>47</v>
      </c>
      <c r="C16" s="216">
        <v>78</v>
      </c>
      <c r="D16" s="212">
        <v>20</v>
      </c>
      <c r="E16" s="212">
        <v>0</v>
      </c>
      <c r="F16" s="212">
        <v>23</v>
      </c>
      <c r="G16" s="212">
        <v>0</v>
      </c>
      <c r="H16" s="212">
        <v>8</v>
      </c>
      <c r="I16" s="212">
        <v>1</v>
      </c>
      <c r="J16" s="212">
        <v>0</v>
      </c>
      <c r="K16" s="212">
        <v>0</v>
      </c>
      <c r="L16" s="212">
        <v>0</v>
      </c>
      <c r="M16" s="212">
        <v>5</v>
      </c>
      <c r="N16" s="212">
        <v>11</v>
      </c>
      <c r="O16" s="212">
        <v>4</v>
      </c>
      <c r="P16" s="212">
        <v>4</v>
      </c>
      <c r="Q16" s="217">
        <v>0</v>
      </c>
      <c r="R16" s="216">
        <f t="shared" si="0"/>
        <v>154</v>
      </c>
      <c r="S16" s="390">
        <f t="shared" si="1"/>
        <v>236</v>
      </c>
      <c r="T16" s="403"/>
      <c r="U16" s="365">
        <v>130</v>
      </c>
      <c r="V16" s="358">
        <v>0</v>
      </c>
      <c r="W16" s="359">
        <f t="shared" si="2"/>
        <v>130</v>
      </c>
      <c r="Y16" s="22">
        <v>8</v>
      </c>
    </row>
    <row r="17" spans="1:25">
      <c r="A17" s="22">
        <v>9</v>
      </c>
      <c r="B17" s="209" t="s">
        <v>16</v>
      </c>
      <c r="C17" s="216">
        <v>113</v>
      </c>
      <c r="D17" s="212">
        <v>27</v>
      </c>
      <c r="E17" s="212">
        <v>1</v>
      </c>
      <c r="F17" s="212">
        <v>14</v>
      </c>
      <c r="G17" s="212">
        <v>5</v>
      </c>
      <c r="H17" s="212">
        <v>14</v>
      </c>
      <c r="I17" s="212">
        <v>0</v>
      </c>
      <c r="J17" s="212">
        <v>0</v>
      </c>
      <c r="K17" s="212">
        <v>0</v>
      </c>
      <c r="L17" s="212">
        <v>0</v>
      </c>
      <c r="M17" s="212">
        <v>3</v>
      </c>
      <c r="N17" s="212">
        <v>20</v>
      </c>
      <c r="O17" s="212">
        <v>7</v>
      </c>
      <c r="P17" s="212">
        <v>6</v>
      </c>
      <c r="Q17" s="217">
        <v>1</v>
      </c>
      <c r="R17" s="216">
        <f t="shared" si="0"/>
        <v>211</v>
      </c>
      <c r="S17" s="390">
        <f t="shared" si="1"/>
        <v>263</v>
      </c>
      <c r="T17" s="403"/>
      <c r="U17" s="365">
        <v>158</v>
      </c>
      <c r="V17" s="358">
        <v>0</v>
      </c>
      <c r="W17" s="359">
        <f t="shared" si="2"/>
        <v>158</v>
      </c>
      <c r="Y17" s="22">
        <v>9</v>
      </c>
    </row>
    <row r="18" spans="1:25">
      <c r="A18" s="22" t="s">
        <v>17</v>
      </c>
      <c r="B18" s="209" t="s">
        <v>16</v>
      </c>
      <c r="C18" s="216">
        <v>74</v>
      </c>
      <c r="D18" s="212">
        <v>19</v>
      </c>
      <c r="E18" s="212">
        <v>2</v>
      </c>
      <c r="F18" s="212">
        <v>15</v>
      </c>
      <c r="G18" s="212">
        <v>1</v>
      </c>
      <c r="H18" s="212">
        <v>14</v>
      </c>
      <c r="I18" s="212">
        <v>0</v>
      </c>
      <c r="J18" s="212">
        <v>0</v>
      </c>
      <c r="K18" s="212">
        <v>0</v>
      </c>
      <c r="L18" s="212">
        <v>0</v>
      </c>
      <c r="M18" s="212">
        <v>5</v>
      </c>
      <c r="N18" s="212">
        <v>16</v>
      </c>
      <c r="O18" s="212">
        <v>3</v>
      </c>
      <c r="P18" s="212">
        <v>6</v>
      </c>
      <c r="Q18" s="217">
        <v>0</v>
      </c>
      <c r="R18" s="216">
        <f t="shared" si="0"/>
        <v>155</v>
      </c>
      <c r="S18" s="390">
        <f t="shared" si="1"/>
        <v>205</v>
      </c>
      <c r="T18" s="403"/>
      <c r="U18" s="365">
        <v>120</v>
      </c>
      <c r="V18" s="358">
        <v>0</v>
      </c>
      <c r="W18" s="359">
        <f t="shared" si="2"/>
        <v>120</v>
      </c>
      <c r="Y18" s="22" t="s">
        <v>17</v>
      </c>
    </row>
    <row r="19" spans="1:25">
      <c r="A19" s="22" t="s">
        <v>18</v>
      </c>
      <c r="B19" s="209" t="s">
        <v>16</v>
      </c>
      <c r="C19" s="216">
        <v>99</v>
      </c>
      <c r="D19" s="212">
        <v>33</v>
      </c>
      <c r="E19" s="212">
        <v>1</v>
      </c>
      <c r="F19" s="212">
        <v>8</v>
      </c>
      <c r="G19" s="212">
        <v>1</v>
      </c>
      <c r="H19" s="212">
        <v>14</v>
      </c>
      <c r="I19" s="212">
        <v>3</v>
      </c>
      <c r="J19" s="212">
        <v>0</v>
      </c>
      <c r="K19" s="212">
        <v>0</v>
      </c>
      <c r="L19" s="212">
        <v>0</v>
      </c>
      <c r="M19" s="212">
        <v>2</v>
      </c>
      <c r="N19" s="212">
        <v>24</v>
      </c>
      <c r="O19" s="212">
        <v>15</v>
      </c>
      <c r="P19" s="212">
        <v>18</v>
      </c>
      <c r="Q19" s="217">
        <v>0</v>
      </c>
      <c r="R19" s="216">
        <f t="shared" si="0"/>
        <v>218</v>
      </c>
      <c r="S19" s="390">
        <f t="shared" si="1"/>
        <v>283</v>
      </c>
      <c r="T19" s="403"/>
      <c r="U19" s="365">
        <v>167</v>
      </c>
      <c r="V19" s="358">
        <v>0</v>
      </c>
      <c r="W19" s="359">
        <f t="shared" si="2"/>
        <v>167</v>
      </c>
      <c r="Y19" s="22" t="s">
        <v>18</v>
      </c>
    </row>
    <row r="20" spans="1:25">
      <c r="A20" s="22" t="s">
        <v>19</v>
      </c>
      <c r="B20" s="209" t="s">
        <v>21</v>
      </c>
      <c r="C20" s="216">
        <v>123</v>
      </c>
      <c r="D20" s="212">
        <v>11</v>
      </c>
      <c r="E20" s="212">
        <v>2</v>
      </c>
      <c r="F20" s="212">
        <v>11</v>
      </c>
      <c r="G20" s="212">
        <v>1</v>
      </c>
      <c r="H20" s="212">
        <v>5</v>
      </c>
      <c r="I20" s="212">
        <v>6</v>
      </c>
      <c r="J20" s="212">
        <v>0</v>
      </c>
      <c r="K20" s="212">
        <v>0</v>
      </c>
      <c r="L20" s="212">
        <v>1</v>
      </c>
      <c r="M20" s="212">
        <v>1</v>
      </c>
      <c r="N20" s="212">
        <v>8</v>
      </c>
      <c r="O20" s="212">
        <v>12</v>
      </c>
      <c r="P20" s="212">
        <v>4</v>
      </c>
      <c r="Q20" s="217">
        <v>0</v>
      </c>
      <c r="R20" s="216">
        <f t="shared" si="0"/>
        <v>185</v>
      </c>
      <c r="S20" s="390">
        <f t="shared" si="1"/>
        <v>424</v>
      </c>
      <c r="T20" s="403"/>
      <c r="U20" s="365">
        <v>203</v>
      </c>
      <c r="V20" s="358">
        <v>0</v>
      </c>
      <c r="W20" s="359">
        <f t="shared" si="2"/>
        <v>203</v>
      </c>
      <c r="Y20" s="22" t="s">
        <v>19</v>
      </c>
    </row>
    <row r="21" spans="1:25">
      <c r="A21" s="22" t="s">
        <v>20</v>
      </c>
      <c r="B21" s="209" t="s">
        <v>21</v>
      </c>
      <c r="C21" s="216">
        <v>88</v>
      </c>
      <c r="D21" s="212">
        <v>17</v>
      </c>
      <c r="E21" s="212">
        <v>0</v>
      </c>
      <c r="F21" s="212">
        <v>7</v>
      </c>
      <c r="G21" s="212">
        <v>2</v>
      </c>
      <c r="H21" s="212">
        <v>11</v>
      </c>
      <c r="I21" s="212">
        <v>2</v>
      </c>
      <c r="J21" s="212">
        <v>0</v>
      </c>
      <c r="K21" s="212">
        <v>0</v>
      </c>
      <c r="L21" s="212">
        <v>0</v>
      </c>
      <c r="M21" s="212">
        <v>0</v>
      </c>
      <c r="N21" s="212">
        <v>7</v>
      </c>
      <c r="O21" s="212">
        <v>10</v>
      </c>
      <c r="P21" s="212">
        <v>5</v>
      </c>
      <c r="Q21" s="217">
        <v>0</v>
      </c>
      <c r="R21" s="216">
        <f t="shared" si="0"/>
        <v>149</v>
      </c>
      <c r="S21" s="390">
        <f t="shared" si="1"/>
        <v>295</v>
      </c>
      <c r="T21" s="403"/>
      <c r="U21" s="365">
        <v>148</v>
      </c>
      <c r="V21" s="358">
        <v>0</v>
      </c>
      <c r="W21" s="359">
        <f t="shared" si="2"/>
        <v>148</v>
      </c>
      <c r="Y21" s="22" t="s">
        <v>20</v>
      </c>
    </row>
    <row r="22" spans="1:25">
      <c r="A22" s="22" t="s">
        <v>22</v>
      </c>
      <c r="B22" s="209" t="s">
        <v>21</v>
      </c>
      <c r="C22" s="216">
        <v>107</v>
      </c>
      <c r="D22" s="212">
        <v>18</v>
      </c>
      <c r="E22" s="212">
        <v>2</v>
      </c>
      <c r="F22" s="212">
        <v>6</v>
      </c>
      <c r="G22" s="212">
        <v>1</v>
      </c>
      <c r="H22" s="212">
        <v>7</v>
      </c>
      <c r="I22" s="212">
        <v>2</v>
      </c>
      <c r="J22" s="212">
        <v>0</v>
      </c>
      <c r="K22" s="212">
        <v>0</v>
      </c>
      <c r="L22" s="212">
        <v>0</v>
      </c>
      <c r="M22" s="212">
        <v>4</v>
      </c>
      <c r="N22" s="212">
        <v>10</v>
      </c>
      <c r="O22" s="212">
        <v>5</v>
      </c>
      <c r="P22" s="212">
        <v>5</v>
      </c>
      <c r="Q22" s="217">
        <v>0</v>
      </c>
      <c r="R22" s="216">
        <f t="shared" si="0"/>
        <v>167</v>
      </c>
      <c r="S22" s="390">
        <f t="shared" si="1"/>
        <v>373</v>
      </c>
      <c r="T22" s="403"/>
      <c r="U22" s="365">
        <v>180</v>
      </c>
      <c r="V22" s="358">
        <v>0</v>
      </c>
      <c r="W22" s="359">
        <f t="shared" si="2"/>
        <v>180</v>
      </c>
      <c r="Y22" s="22" t="s">
        <v>22</v>
      </c>
    </row>
    <row r="23" spans="1:25">
      <c r="A23" s="22" t="s">
        <v>23</v>
      </c>
      <c r="B23" s="209" t="s">
        <v>21</v>
      </c>
      <c r="C23" s="216">
        <v>109</v>
      </c>
      <c r="D23" s="212">
        <v>9</v>
      </c>
      <c r="E23" s="212">
        <v>3</v>
      </c>
      <c r="F23" s="212">
        <v>2</v>
      </c>
      <c r="G23" s="212">
        <v>3</v>
      </c>
      <c r="H23" s="212">
        <v>9</v>
      </c>
      <c r="I23" s="212">
        <v>1</v>
      </c>
      <c r="J23" s="212">
        <v>1</v>
      </c>
      <c r="K23" s="212">
        <v>0</v>
      </c>
      <c r="L23" s="212">
        <v>0</v>
      </c>
      <c r="M23" s="212">
        <v>0</v>
      </c>
      <c r="N23" s="212">
        <v>12</v>
      </c>
      <c r="O23" s="212">
        <v>12</v>
      </c>
      <c r="P23" s="212">
        <v>0</v>
      </c>
      <c r="Q23" s="217">
        <v>0</v>
      </c>
      <c r="R23" s="216">
        <f t="shared" si="0"/>
        <v>161</v>
      </c>
      <c r="S23" s="390">
        <f t="shared" si="1"/>
        <v>409</v>
      </c>
      <c r="T23" s="403"/>
      <c r="U23" s="365">
        <v>190</v>
      </c>
      <c r="V23" s="358">
        <v>0</v>
      </c>
      <c r="W23" s="359">
        <f t="shared" si="2"/>
        <v>190</v>
      </c>
      <c r="Y23" s="22" t="s">
        <v>23</v>
      </c>
    </row>
    <row r="24" spans="1:25">
      <c r="A24" s="22" t="s">
        <v>24</v>
      </c>
      <c r="B24" s="209" t="s">
        <v>21</v>
      </c>
      <c r="C24" s="216">
        <v>70</v>
      </c>
      <c r="D24" s="212">
        <v>8</v>
      </c>
      <c r="E24" s="212">
        <v>1</v>
      </c>
      <c r="F24" s="212">
        <v>4</v>
      </c>
      <c r="G24" s="212">
        <v>1</v>
      </c>
      <c r="H24" s="212">
        <v>5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7</v>
      </c>
      <c r="O24" s="212">
        <v>11</v>
      </c>
      <c r="P24" s="212">
        <v>3</v>
      </c>
      <c r="Q24" s="217">
        <v>0</v>
      </c>
      <c r="R24" s="216">
        <f t="shared" si="0"/>
        <v>110</v>
      </c>
      <c r="S24" s="390">
        <f t="shared" si="1"/>
        <v>262</v>
      </c>
      <c r="T24" s="403"/>
      <c r="U24" s="365">
        <v>124</v>
      </c>
      <c r="V24" s="358">
        <v>0</v>
      </c>
      <c r="W24" s="359">
        <f t="shared" si="2"/>
        <v>124</v>
      </c>
      <c r="Y24" s="22" t="s">
        <v>24</v>
      </c>
    </row>
    <row r="25" spans="1:25">
      <c r="A25" s="22" t="s">
        <v>25</v>
      </c>
      <c r="B25" s="209" t="s">
        <v>21</v>
      </c>
      <c r="C25" s="216">
        <v>88</v>
      </c>
      <c r="D25" s="212">
        <v>11</v>
      </c>
      <c r="E25" s="212">
        <v>3</v>
      </c>
      <c r="F25" s="212">
        <v>16</v>
      </c>
      <c r="G25" s="212">
        <v>3</v>
      </c>
      <c r="H25" s="212">
        <v>3</v>
      </c>
      <c r="I25" s="212">
        <v>1</v>
      </c>
      <c r="J25" s="212">
        <v>1</v>
      </c>
      <c r="K25" s="212">
        <v>1</v>
      </c>
      <c r="L25" s="212">
        <v>1</v>
      </c>
      <c r="M25" s="212">
        <v>2</v>
      </c>
      <c r="N25" s="212">
        <v>8</v>
      </c>
      <c r="O25" s="212">
        <v>10</v>
      </c>
      <c r="P25" s="212">
        <v>9</v>
      </c>
      <c r="Q25" s="217">
        <v>0</v>
      </c>
      <c r="R25" s="216">
        <f t="shared" si="0"/>
        <v>157</v>
      </c>
      <c r="S25" s="390">
        <f t="shared" si="1"/>
        <v>332</v>
      </c>
      <c r="T25" s="403"/>
      <c r="U25" s="365">
        <v>163</v>
      </c>
      <c r="V25" s="358">
        <v>0</v>
      </c>
      <c r="W25" s="359">
        <f t="shared" si="2"/>
        <v>163</v>
      </c>
      <c r="Y25" s="22" t="s">
        <v>25</v>
      </c>
    </row>
    <row r="26" spans="1:25">
      <c r="A26" s="22" t="s">
        <v>26</v>
      </c>
      <c r="B26" s="209" t="s">
        <v>48</v>
      </c>
      <c r="C26" s="216">
        <v>68</v>
      </c>
      <c r="D26" s="212">
        <v>10</v>
      </c>
      <c r="E26" s="212">
        <v>0</v>
      </c>
      <c r="F26" s="212">
        <v>5</v>
      </c>
      <c r="G26" s="212">
        <v>3</v>
      </c>
      <c r="H26" s="212">
        <v>3</v>
      </c>
      <c r="I26" s="212">
        <v>3</v>
      </c>
      <c r="J26" s="212">
        <v>2</v>
      </c>
      <c r="K26" s="212">
        <v>0</v>
      </c>
      <c r="L26" s="212">
        <v>0</v>
      </c>
      <c r="M26" s="212">
        <v>3</v>
      </c>
      <c r="N26" s="212">
        <v>3</v>
      </c>
      <c r="O26" s="212">
        <v>8</v>
      </c>
      <c r="P26" s="212">
        <v>2</v>
      </c>
      <c r="Q26" s="217">
        <v>0</v>
      </c>
      <c r="R26" s="216">
        <f t="shared" si="0"/>
        <v>110</v>
      </c>
      <c r="S26" s="390">
        <f t="shared" si="1"/>
        <v>256</v>
      </c>
      <c r="T26" s="403"/>
      <c r="U26" s="365">
        <v>122</v>
      </c>
      <c r="V26" s="358">
        <v>0</v>
      </c>
      <c r="W26" s="359">
        <f t="shared" si="2"/>
        <v>122</v>
      </c>
      <c r="Y26" s="22" t="s">
        <v>26</v>
      </c>
    </row>
    <row r="27" spans="1:25">
      <c r="A27" s="22" t="s">
        <v>28</v>
      </c>
      <c r="B27" s="209" t="s">
        <v>27</v>
      </c>
      <c r="C27" s="216">
        <v>84</v>
      </c>
      <c r="D27" s="212">
        <v>13</v>
      </c>
      <c r="E27" s="212">
        <v>1</v>
      </c>
      <c r="F27" s="212">
        <v>1</v>
      </c>
      <c r="G27" s="212">
        <v>0</v>
      </c>
      <c r="H27" s="212">
        <v>3</v>
      </c>
      <c r="I27" s="212">
        <v>0</v>
      </c>
      <c r="J27" s="212">
        <v>0</v>
      </c>
      <c r="K27" s="212">
        <v>0</v>
      </c>
      <c r="L27" s="212">
        <v>0</v>
      </c>
      <c r="M27" s="212">
        <v>1</v>
      </c>
      <c r="N27" s="212">
        <v>3</v>
      </c>
      <c r="O27" s="212">
        <v>6</v>
      </c>
      <c r="P27" s="212">
        <v>6</v>
      </c>
      <c r="Q27" s="217">
        <v>0</v>
      </c>
      <c r="R27" s="216">
        <f t="shared" si="0"/>
        <v>118</v>
      </c>
      <c r="S27" s="390">
        <f t="shared" si="1"/>
        <v>350</v>
      </c>
      <c r="T27" s="403"/>
      <c r="U27" s="365">
        <v>156</v>
      </c>
      <c r="V27" s="358">
        <v>0</v>
      </c>
      <c r="W27" s="359">
        <f t="shared" si="2"/>
        <v>156</v>
      </c>
      <c r="Y27" s="22" t="s">
        <v>28</v>
      </c>
    </row>
    <row r="28" spans="1:25">
      <c r="A28" s="22" t="s">
        <v>29</v>
      </c>
      <c r="B28" s="209" t="s">
        <v>27</v>
      </c>
      <c r="C28" s="216">
        <v>55</v>
      </c>
      <c r="D28" s="212">
        <v>7</v>
      </c>
      <c r="E28" s="212">
        <v>0</v>
      </c>
      <c r="F28" s="212">
        <v>8</v>
      </c>
      <c r="G28" s="212">
        <v>3</v>
      </c>
      <c r="H28" s="212">
        <v>3</v>
      </c>
      <c r="I28" s="212">
        <v>2</v>
      </c>
      <c r="J28" s="212">
        <v>0</v>
      </c>
      <c r="K28" s="212">
        <v>0</v>
      </c>
      <c r="L28" s="212">
        <v>0</v>
      </c>
      <c r="M28" s="212">
        <v>2</v>
      </c>
      <c r="N28" s="212">
        <v>4</v>
      </c>
      <c r="O28" s="212">
        <v>5</v>
      </c>
      <c r="P28" s="212">
        <v>1</v>
      </c>
      <c r="Q28" s="217">
        <v>2</v>
      </c>
      <c r="R28" s="216">
        <f t="shared" si="0"/>
        <v>92</v>
      </c>
      <c r="S28" s="390">
        <f t="shared" si="1"/>
        <v>259</v>
      </c>
      <c r="T28" s="403"/>
      <c r="U28" s="365">
        <v>117</v>
      </c>
      <c r="V28" s="358">
        <v>0</v>
      </c>
      <c r="W28" s="359">
        <f t="shared" si="2"/>
        <v>117</v>
      </c>
      <c r="Y28" s="22" t="s">
        <v>29</v>
      </c>
    </row>
    <row r="29" spans="1:25">
      <c r="A29" s="22" t="s">
        <v>30</v>
      </c>
      <c r="B29" s="209" t="s">
        <v>27</v>
      </c>
      <c r="C29" s="216">
        <v>97</v>
      </c>
      <c r="D29" s="212">
        <v>22</v>
      </c>
      <c r="E29" s="212">
        <v>1</v>
      </c>
      <c r="F29" s="212">
        <v>8</v>
      </c>
      <c r="G29" s="212">
        <v>3</v>
      </c>
      <c r="H29" s="212">
        <v>10</v>
      </c>
      <c r="I29" s="212">
        <v>0</v>
      </c>
      <c r="J29" s="212">
        <v>0</v>
      </c>
      <c r="K29" s="212">
        <v>0</v>
      </c>
      <c r="L29" s="212">
        <v>2</v>
      </c>
      <c r="M29" s="212">
        <v>4</v>
      </c>
      <c r="N29" s="212">
        <v>3</v>
      </c>
      <c r="O29" s="212">
        <v>5</v>
      </c>
      <c r="P29" s="212">
        <v>3</v>
      </c>
      <c r="Q29" s="217">
        <v>1</v>
      </c>
      <c r="R29" s="216">
        <f t="shared" si="0"/>
        <v>159</v>
      </c>
      <c r="S29" s="390">
        <f t="shared" si="1"/>
        <v>384</v>
      </c>
      <c r="T29" s="403"/>
      <c r="U29" s="365">
        <v>181</v>
      </c>
      <c r="V29" s="358">
        <v>0</v>
      </c>
      <c r="W29" s="359">
        <f t="shared" si="2"/>
        <v>181</v>
      </c>
      <c r="Y29" s="22" t="s">
        <v>30</v>
      </c>
    </row>
    <row r="30" spans="1:25">
      <c r="A30" s="22" t="s">
        <v>32</v>
      </c>
      <c r="B30" s="209" t="s">
        <v>31</v>
      </c>
      <c r="C30" s="216">
        <v>61</v>
      </c>
      <c r="D30" s="212">
        <v>10</v>
      </c>
      <c r="E30" s="212">
        <v>1</v>
      </c>
      <c r="F30" s="212">
        <v>4</v>
      </c>
      <c r="G30" s="212">
        <v>2</v>
      </c>
      <c r="H30" s="212">
        <v>3</v>
      </c>
      <c r="I30" s="212">
        <v>2</v>
      </c>
      <c r="J30" s="212">
        <v>0</v>
      </c>
      <c r="K30" s="212">
        <v>0</v>
      </c>
      <c r="L30" s="212">
        <v>0</v>
      </c>
      <c r="M30" s="212">
        <v>1</v>
      </c>
      <c r="N30" s="212">
        <v>4</v>
      </c>
      <c r="O30" s="212">
        <v>7</v>
      </c>
      <c r="P30" s="212">
        <v>3</v>
      </c>
      <c r="Q30" s="217">
        <v>0</v>
      </c>
      <c r="R30" s="216">
        <f t="shared" si="0"/>
        <v>98</v>
      </c>
      <c r="S30" s="390">
        <f t="shared" si="1"/>
        <v>235</v>
      </c>
      <c r="T30" s="403"/>
      <c r="U30" s="365">
        <v>111</v>
      </c>
      <c r="V30" s="358">
        <v>0</v>
      </c>
      <c r="W30" s="359">
        <f t="shared" si="2"/>
        <v>111</v>
      </c>
      <c r="Y30" s="22" t="s">
        <v>32</v>
      </c>
    </row>
    <row r="31" spans="1:25">
      <c r="A31" s="22" t="s">
        <v>33</v>
      </c>
      <c r="B31" s="209" t="s">
        <v>31</v>
      </c>
      <c r="C31" s="216">
        <v>96</v>
      </c>
      <c r="D31" s="212">
        <v>12</v>
      </c>
      <c r="E31" s="212">
        <v>3</v>
      </c>
      <c r="F31" s="212">
        <v>6</v>
      </c>
      <c r="G31" s="212">
        <v>4</v>
      </c>
      <c r="H31" s="212">
        <v>0</v>
      </c>
      <c r="I31" s="212">
        <v>1</v>
      </c>
      <c r="J31" s="212">
        <v>0</v>
      </c>
      <c r="K31" s="212">
        <v>0</v>
      </c>
      <c r="L31" s="212">
        <v>0</v>
      </c>
      <c r="M31" s="212">
        <v>7</v>
      </c>
      <c r="N31" s="212">
        <v>2</v>
      </c>
      <c r="O31" s="212">
        <v>20</v>
      </c>
      <c r="P31" s="212">
        <v>6</v>
      </c>
      <c r="Q31" s="217">
        <v>0</v>
      </c>
      <c r="R31" s="216">
        <f t="shared" si="0"/>
        <v>157</v>
      </c>
      <c r="S31" s="390">
        <f t="shared" si="1"/>
        <v>290</v>
      </c>
      <c r="T31" s="403"/>
      <c r="U31" s="365">
        <v>149</v>
      </c>
      <c r="V31" s="358">
        <v>0</v>
      </c>
      <c r="W31" s="359">
        <f t="shared" si="2"/>
        <v>149</v>
      </c>
      <c r="Y31" s="22" t="s">
        <v>33</v>
      </c>
    </row>
    <row r="32" spans="1:25">
      <c r="A32" s="22" t="s">
        <v>34</v>
      </c>
      <c r="B32" s="209" t="s">
        <v>31</v>
      </c>
      <c r="C32" s="216">
        <v>91</v>
      </c>
      <c r="D32" s="212">
        <v>15</v>
      </c>
      <c r="E32" s="212">
        <v>0</v>
      </c>
      <c r="F32" s="212">
        <v>4</v>
      </c>
      <c r="G32" s="212">
        <v>3</v>
      </c>
      <c r="H32" s="212">
        <v>6</v>
      </c>
      <c r="I32" s="212">
        <v>0</v>
      </c>
      <c r="J32" s="212">
        <v>0</v>
      </c>
      <c r="K32" s="212">
        <v>1</v>
      </c>
      <c r="L32" s="212">
        <v>0</v>
      </c>
      <c r="M32" s="212">
        <v>2</v>
      </c>
      <c r="N32" s="212">
        <v>8</v>
      </c>
      <c r="O32" s="212">
        <v>23</v>
      </c>
      <c r="P32" s="212">
        <v>6</v>
      </c>
      <c r="Q32" s="217">
        <v>1</v>
      </c>
      <c r="R32" s="216">
        <f t="shared" si="0"/>
        <v>160</v>
      </c>
      <c r="S32" s="390">
        <f t="shared" si="1"/>
        <v>275</v>
      </c>
      <c r="T32" s="403"/>
      <c r="U32" s="365">
        <v>145</v>
      </c>
      <c r="V32" s="358">
        <v>0</v>
      </c>
      <c r="W32" s="359">
        <f t="shared" si="2"/>
        <v>145</v>
      </c>
      <c r="Y32" s="22" t="s">
        <v>34</v>
      </c>
    </row>
    <row r="33" spans="1:25">
      <c r="A33" s="22" t="s">
        <v>35</v>
      </c>
      <c r="B33" s="209" t="s">
        <v>31</v>
      </c>
      <c r="C33" s="216">
        <v>87</v>
      </c>
      <c r="D33" s="212">
        <v>9</v>
      </c>
      <c r="E33" s="212">
        <v>0</v>
      </c>
      <c r="F33" s="212">
        <v>15</v>
      </c>
      <c r="G33" s="212">
        <v>1</v>
      </c>
      <c r="H33" s="212">
        <v>4</v>
      </c>
      <c r="I33" s="212">
        <v>1</v>
      </c>
      <c r="J33" s="212">
        <v>0</v>
      </c>
      <c r="K33" s="212">
        <v>0</v>
      </c>
      <c r="L33" s="212">
        <v>0</v>
      </c>
      <c r="M33" s="212">
        <v>4</v>
      </c>
      <c r="N33" s="212">
        <v>3</v>
      </c>
      <c r="O33" s="212">
        <v>12</v>
      </c>
      <c r="P33" s="212">
        <v>4</v>
      </c>
      <c r="Q33" s="217">
        <v>0</v>
      </c>
      <c r="R33" s="216">
        <f t="shared" si="0"/>
        <v>140</v>
      </c>
      <c r="S33" s="390">
        <f t="shared" si="1"/>
        <v>295</v>
      </c>
      <c r="T33" s="403"/>
      <c r="U33" s="365">
        <v>145</v>
      </c>
      <c r="V33" s="358">
        <v>0</v>
      </c>
      <c r="W33" s="359">
        <f t="shared" si="2"/>
        <v>145</v>
      </c>
      <c r="Y33" s="22" t="s">
        <v>35</v>
      </c>
    </row>
    <row r="34" spans="1:25">
      <c r="A34" s="22" t="s">
        <v>36</v>
      </c>
      <c r="B34" s="209" t="s">
        <v>31</v>
      </c>
      <c r="C34" s="216">
        <v>86</v>
      </c>
      <c r="D34" s="212">
        <v>14</v>
      </c>
      <c r="E34" s="212">
        <v>4</v>
      </c>
      <c r="F34" s="212">
        <v>8</v>
      </c>
      <c r="G34" s="212">
        <v>1</v>
      </c>
      <c r="H34" s="212">
        <v>0</v>
      </c>
      <c r="I34" s="212">
        <v>2</v>
      </c>
      <c r="J34" s="212">
        <v>2</v>
      </c>
      <c r="K34" s="212">
        <v>0</v>
      </c>
      <c r="L34" s="212">
        <v>0</v>
      </c>
      <c r="M34" s="212">
        <v>5</v>
      </c>
      <c r="N34" s="212">
        <v>2</v>
      </c>
      <c r="O34" s="212">
        <v>3</v>
      </c>
      <c r="P34" s="212">
        <v>1</v>
      </c>
      <c r="Q34" s="217">
        <v>0</v>
      </c>
      <c r="R34" s="216">
        <f t="shared" si="0"/>
        <v>128</v>
      </c>
      <c r="S34" s="390">
        <f t="shared" si="1"/>
        <v>292</v>
      </c>
      <c r="T34" s="403"/>
      <c r="U34" s="365">
        <v>140</v>
      </c>
      <c r="V34" s="358">
        <v>0</v>
      </c>
      <c r="W34" s="359">
        <f t="shared" si="2"/>
        <v>140</v>
      </c>
      <c r="Y34" s="22" t="s">
        <v>36</v>
      </c>
    </row>
    <row r="35" spans="1:25">
      <c r="A35" s="22" t="s">
        <v>38</v>
      </c>
      <c r="B35" s="209" t="s">
        <v>37</v>
      </c>
      <c r="C35" s="216">
        <v>108</v>
      </c>
      <c r="D35" s="212">
        <v>19</v>
      </c>
      <c r="E35" s="212">
        <v>1</v>
      </c>
      <c r="F35" s="212">
        <v>5</v>
      </c>
      <c r="G35" s="212">
        <v>0</v>
      </c>
      <c r="H35" s="212">
        <v>4</v>
      </c>
      <c r="I35" s="212">
        <v>1</v>
      </c>
      <c r="J35" s="212">
        <v>0</v>
      </c>
      <c r="K35" s="212">
        <v>0</v>
      </c>
      <c r="L35" s="212">
        <v>0</v>
      </c>
      <c r="M35" s="212">
        <v>1</v>
      </c>
      <c r="N35" s="212">
        <v>11</v>
      </c>
      <c r="O35" s="212">
        <v>13</v>
      </c>
      <c r="P35" s="212">
        <v>7</v>
      </c>
      <c r="Q35" s="217">
        <v>0</v>
      </c>
      <c r="R35" s="216">
        <f t="shared" si="0"/>
        <v>170</v>
      </c>
      <c r="S35" s="390">
        <f t="shared" si="1"/>
        <v>298</v>
      </c>
      <c r="T35" s="403"/>
      <c r="U35" s="365">
        <v>156</v>
      </c>
      <c r="V35" s="358">
        <v>0</v>
      </c>
      <c r="W35" s="359">
        <f t="shared" si="2"/>
        <v>156</v>
      </c>
      <c r="Y35" s="22" t="s">
        <v>38</v>
      </c>
    </row>
    <row r="36" spans="1:25">
      <c r="A36" s="22" t="s">
        <v>39</v>
      </c>
      <c r="B36" s="209" t="s">
        <v>37</v>
      </c>
      <c r="C36" s="216">
        <v>88</v>
      </c>
      <c r="D36" s="212">
        <v>11</v>
      </c>
      <c r="E36" s="212">
        <v>2</v>
      </c>
      <c r="F36" s="212">
        <v>13</v>
      </c>
      <c r="G36" s="212">
        <v>2</v>
      </c>
      <c r="H36" s="212">
        <v>2</v>
      </c>
      <c r="I36" s="212">
        <v>2</v>
      </c>
      <c r="J36" s="212">
        <v>0</v>
      </c>
      <c r="K36" s="212">
        <v>0</v>
      </c>
      <c r="L36" s="212">
        <v>0</v>
      </c>
      <c r="M36" s="212">
        <v>0</v>
      </c>
      <c r="N36" s="212">
        <v>5</v>
      </c>
      <c r="O36" s="212">
        <v>10</v>
      </c>
      <c r="P36" s="212">
        <v>6</v>
      </c>
      <c r="Q36" s="217">
        <v>0</v>
      </c>
      <c r="R36" s="216">
        <f t="shared" si="0"/>
        <v>141</v>
      </c>
      <c r="S36" s="390">
        <f t="shared" si="1"/>
        <v>345</v>
      </c>
      <c r="T36" s="403"/>
      <c r="U36" s="365">
        <v>162</v>
      </c>
      <c r="V36" s="358">
        <v>0</v>
      </c>
      <c r="W36" s="359">
        <f t="shared" si="2"/>
        <v>162</v>
      </c>
      <c r="Y36" s="22" t="s">
        <v>39</v>
      </c>
    </row>
    <row r="37" spans="1:25">
      <c r="A37" s="22" t="s">
        <v>40</v>
      </c>
      <c r="B37" s="209" t="s">
        <v>37</v>
      </c>
      <c r="C37" s="151">
        <v>88</v>
      </c>
      <c r="D37" s="148">
        <v>14</v>
      </c>
      <c r="E37" s="148">
        <v>0</v>
      </c>
      <c r="F37" s="148">
        <v>0</v>
      </c>
      <c r="G37" s="148">
        <v>0</v>
      </c>
      <c r="H37" s="148">
        <v>1</v>
      </c>
      <c r="I37" s="148">
        <v>0</v>
      </c>
      <c r="J37" s="148">
        <v>0</v>
      </c>
      <c r="K37" s="148">
        <v>0</v>
      </c>
      <c r="L37" s="148">
        <v>1</v>
      </c>
      <c r="M37" s="148">
        <v>0</v>
      </c>
      <c r="N37" s="148">
        <v>8</v>
      </c>
      <c r="O37" s="148">
        <v>18</v>
      </c>
      <c r="P37" s="148">
        <v>6</v>
      </c>
      <c r="Q37" s="149">
        <v>0</v>
      </c>
      <c r="R37" s="216">
        <f t="shared" si="0"/>
        <v>136</v>
      </c>
      <c r="S37" s="390">
        <f t="shared" si="1"/>
        <v>296</v>
      </c>
      <c r="T37" s="404"/>
      <c r="U37" s="365">
        <v>144</v>
      </c>
      <c r="V37" s="358">
        <v>0</v>
      </c>
      <c r="W37" s="359">
        <f t="shared" si="2"/>
        <v>144</v>
      </c>
      <c r="Y37" s="22" t="s">
        <v>40</v>
      </c>
    </row>
    <row r="38" spans="1:25">
      <c r="A38" s="22">
        <v>30</v>
      </c>
      <c r="B38" s="209" t="s">
        <v>37</v>
      </c>
      <c r="C38" s="151">
        <v>63</v>
      </c>
      <c r="D38" s="148">
        <v>12</v>
      </c>
      <c r="E38" s="148">
        <v>13</v>
      </c>
      <c r="F38" s="148">
        <v>13</v>
      </c>
      <c r="G38" s="148">
        <v>0</v>
      </c>
      <c r="H38" s="148">
        <v>3</v>
      </c>
      <c r="I38" s="148">
        <v>0</v>
      </c>
      <c r="J38" s="148">
        <v>0</v>
      </c>
      <c r="K38" s="148">
        <v>0</v>
      </c>
      <c r="L38" s="148">
        <v>2</v>
      </c>
      <c r="M38" s="148">
        <v>3</v>
      </c>
      <c r="N38" s="148">
        <v>3</v>
      </c>
      <c r="O38" s="148">
        <v>7</v>
      </c>
      <c r="P38" s="148">
        <v>2</v>
      </c>
      <c r="Q38" s="149">
        <v>1</v>
      </c>
      <c r="R38" s="216">
        <f t="shared" si="0"/>
        <v>122</v>
      </c>
      <c r="S38" s="390">
        <f t="shared" si="1"/>
        <v>229</v>
      </c>
      <c r="T38" s="404"/>
      <c r="U38" s="365">
        <v>117</v>
      </c>
      <c r="V38" s="358">
        <v>0</v>
      </c>
      <c r="W38" s="359">
        <f t="shared" si="2"/>
        <v>117</v>
      </c>
      <c r="Y38" s="22">
        <v>30</v>
      </c>
    </row>
    <row r="39" spans="1:25">
      <c r="A39" s="22">
        <v>31</v>
      </c>
      <c r="B39" s="209" t="s">
        <v>41</v>
      </c>
      <c r="C39" s="151">
        <v>76</v>
      </c>
      <c r="D39" s="148">
        <v>6</v>
      </c>
      <c r="E39" s="148">
        <v>0</v>
      </c>
      <c r="F39" s="148">
        <v>0</v>
      </c>
      <c r="G39" s="148">
        <v>0</v>
      </c>
      <c r="H39" s="148">
        <v>8</v>
      </c>
      <c r="I39" s="148">
        <v>0</v>
      </c>
      <c r="J39" s="148">
        <v>0</v>
      </c>
      <c r="K39" s="148">
        <v>0</v>
      </c>
      <c r="L39" s="148">
        <v>0</v>
      </c>
      <c r="M39" s="148">
        <v>4</v>
      </c>
      <c r="N39" s="148">
        <v>6</v>
      </c>
      <c r="O39" s="148">
        <v>39</v>
      </c>
      <c r="P39" s="148">
        <v>4</v>
      </c>
      <c r="Q39" s="149">
        <v>0</v>
      </c>
      <c r="R39" s="216">
        <f t="shared" si="0"/>
        <v>143</v>
      </c>
      <c r="S39" s="390">
        <f t="shared" si="1"/>
        <v>247</v>
      </c>
      <c r="T39" s="404"/>
      <c r="U39" s="365">
        <v>130</v>
      </c>
      <c r="V39" s="358">
        <v>0</v>
      </c>
      <c r="W39" s="359">
        <f>U39+V39</f>
        <v>130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100</v>
      </c>
      <c r="D40" s="150">
        <v>11</v>
      </c>
      <c r="E40" s="150">
        <v>0</v>
      </c>
      <c r="F40" s="150">
        <v>1</v>
      </c>
      <c r="G40" s="150">
        <v>1</v>
      </c>
      <c r="H40" s="150">
        <v>4</v>
      </c>
      <c r="I40" s="150">
        <v>1</v>
      </c>
      <c r="J40" s="150">
        <v>0</v>
      </c>
      <c r="K40" s="150">
        <v>0</v>
      </c>
      <c r="L40" s="150">
        <v>1</v>
      </c>
      <c r="M40" s="150">
        <v>3</v>
      </c>
      <c r="N40" s="150">
        <v>3</v>
      </c>
      <c r="O40" s="150">
        <v>29</v>
      </c>
      <c r="P40" s="150">
        <v>3</v>
      </c>
      <c r="Q40" s="153">
        <v>1</v>
      </c>
      <c r="R40" s="391">
        <f>SUM(C40:Q40)</f>
        <v>158</v>
      </c>
      <c r="S40" s="392">
        <f t="shared" si="1"/>
        <v>316</v>
      </c>
      <c r="T40" s="404"/>
      <c r="U40" s="366">
        <v>158</v>
      </c>
      <c r="V40" s="361">
        <v>0</v>
      </c>
      <c r="W40" s="362">
        <f>U40+V40</f>
        <v>158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2855</v>
      </c>
      <c r="D42" s="53">
        <f t="shared" si="3"/>
        <v>508</v>
      </c>
      <c r="E42" s="53">
        <f t="shared" si="3"/>
        <v>49</v>
      </c>
      <c r="F42" s="53">
        <f t="shared" si="3"/>
        <v>304</v>
      </c>
      <c r="G42" s="53">
        <f t="shared" si="3"/>
        <v>53</v>
      </c>
      <c r="H42" s="53">
        <f t="shared" si="3"/>
        <v>233</v>
      </c>
      <c r="I42" s="53">
        <f t="shared" si="3"/>
        <v>36</v>
      </c>
      <c r="J42" s="53">
        <f t="shared" si="3"/>
        <v>6</v>
      </c>
      <c r="K42" s="53">
        <f t="shared" si="3"/>
        <v>2</v>
      </c>
      <c r="L42" s="53">
        <f t="shared" si="3"/>
        <v>9</v>
      </c>
      <c r="M42" s="53">
        <f t="shared" si="3"/>
        <v>74</v>
      </c>
      <c r="N42" s="53">
        <f t="shared" si="3"/>
        <v>303</v>
      </c>
      <c r="O42" s="53">
        <f t="shared" si="3"/>
        <v>366</v>
      </c>
      <c r="P42" s="53">
        <f t="shared" si="3"/>
        <v>176</v>
      </c>
      <c r="Q42" s="227">
        <f t="shared" si="3"/>
        <v>8</v>
      </c>
      <c r="R42" s="399"/>
      <c r="S42" s="400"/>
      <c r="T42" s="397"/>
      <c r="U42" s="229">
        <f t="shared" si="3"/>
        <v>4760</v>
      </c>
      <c r="V42" s="230">
        <f t="shared" si="3"/>
        <v>0</v>
      </c>
      <c r="W42" s="231">
        <f t="shared" si="3"/>
        <v>4760</v>
      </c>
    </row>
    <row r="43" spans="1:25" ht="13.5" thickBot="1">
      <c r="A43" s="157" t="s">
        <v>43</v>
      </c>
      <c r="B43" s="156"/>
      <c r="C43" s="154">
        <f t="shared" ref="C43:Q43" si="4">C42/$W$42</f>
        <v>0.59978991596638653</v>
      </c>
      <c r="D43" s="155">
        <f t="shared" si="4"/>
        <v>0.10672268907563025</v>
      </c>
      <c r="E43" s="155">
        <f t="shared" si="4"/>
        <v>1.0294117647058823E-2</v>
      </c>
      <c r="F43" s="155">
        <f t="shared" si="4"/>
        <v>6.386554621848739E-2</v>
      </c>
      <c r="G43" s="155">
        <f t="shared" si="4"/>
        <v>1.1134453781512605E-2</v>
      </c>
      <c r="H43" s="155">
        <f t="shared" si="4"/>
        <v>4.8949579831932773E-2</v>
      </c>
      <c r="I43" s="155">
        <f t="shared" si="4"/>
        <v>7.5630252100840336E-3</v>
      </c>
      <c r="J43" s="155">
        <f t="shared" si="4"/>
        <v>1.2605042016806723E-3</v>
      </c>
      <c r="K43" s="155">
        <f t="shared" si="4"/>
        <v>4.2016806722689078E-4</v>
      </c>
      <c r="L43" s="155">
        <f t="shared" si="4"/>
        <v>1.8907563025210084E-3</v>
      </c>
      <c r="M43" s="155">
        <f t="shared" si="4"/>
        <v>1.5546218487394958E-2</v>
      </c>
      <c r="N43" s="155">
        <f t="shared" si="4"/>
        <v>6.3655462184873945E-2</v>
      </c>
      <c r="O43" s="155">
        <f t="shared" si="4"/>
        <v>7.6890756302521013E-2</v>
      </c>
      <c r="P43" s="155">
        <f t="shared" si="4"/>
        <v>3.6974789915966387E-2</v>
      </c>
      <c r="Q43" s="228">
        <f t="shared" si="4"/>
        <v>1.6806722689075631E-3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4:Q4"/>
    <mergeCell ref="C7:Q7"/>
    <mergeCell ref="C2:Q2"/>
  </mergeCells>
  <conditionalFormatting sqref="S9:S40">
    <cfRule type="cellIs" dxfId="21" priority="1" stopIfTrue="1" operator="greaterThanOrEqual">
      <formula>0</formula>
    </cfRule>
    <cfRule type="cellIs" dxfId="2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2"/>
  <sheetViews>
    <sheetView zoomScale="110" zoomScaleNormal="110" workbookViewId="0">
      <pane xSplit="1" topLeftCell="B1" activePane="topRight" state="frozen"/>
      <selection activeCell="A6" sqref="A6"/>
      <selection pane="topRight" activeCell="A8" sqref="A8:XFD41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243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78" t="s">
        <v>244</v>
      </c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80"/>
      <c r="R7" s="226"/>
      <c r="S7" s="226"/>
      <c r="T7" s="226"/>
    </row>
    <row r="8" spans="1:25" ht="120" thickBot="1">
      <c r="A8" s="58" t="s">
        <v>1</v>
      </c>
      <c r="B8" s="159" t="s">
        <v>50</v>
      </c>
      <c r="C8" s="215" t="s">
        <v>60</v>
      </c>
      <c r="D8" s="215" t="s">
        <v>72</v>
      </c>
      <c r="E8" s="215" t="s">
        <v>84</v>
      </c>
      <c r="F8" s="215" t="s">
        <v>96</v>
      </c>
      <c r="G8" s="215" t="s">
        <v>108</v>
      </c>
      <c r="H8" s="215" t="s">
        <v>119</v>
      </c>
      <c r="I8" s="215" t="s">
        <v>131</v>
      </c>
      <c r="J8" s="215" t="s">
        <v>143</v>
      </c>
      <c r="K8" s="215" t="s">
        <v>155</v>
      </c>
      <c r="L8" s="215" t="s">
        <v>167</v>
      </c>
      <c r="M8" s="215" t="s">
        <v>185</v>
      </c>
      <c r="N8" s="215" t="s">
        <v>197</v>
      </c>
      <c r="O8" s="215" t="s">
        <v>209</v>
      </c>
      <c r="P8" s="215" t="s">
        <v>221</v>
      </c>
      <c r="Q8" s="215" t="s">
        <v>233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27</v>
      </c>
      <c r="D9" s="212">
        <v>0</v>
      </c>
      <c r="E9" s="212">
        <v>15</v>
      </c>
      <c r="F9" s="212">
        <v>0</v>
      </c>
      <c r="G9" s="212">
        <v>0</v>
      </c>
      <c r="H9" s="212">
        <v>0</v>
      </c>
      <c r="I9" s="212">
        <v>1</v>
      </c>
      <c r="J9" s="212">
        <v>7</v>
      </c>
      <c r="K9" s="212">
        <v>0</v>
      </c>
      <c r="L9" s="212">
        <v>2</v>
      </c>
      <c r="M9" s="212">
        <v>0</v>
      </c>
      <c r="N9" s="212">
        <v>1</v>
      </c>
      <c r="O9" s="212">
        <v>0</v>
      </c>
      <c r="P9" s="212">
        <v>17</v>
      </c>
      <c r="Q9" s="217">
        <v>4</v>
      </c>
      <c r="R9" s="216">
        <f>SUM(C9:Q9)</f>
        <v>74</v>
      </c>
      <c r="S9" s="390">
        <f>3*U9-R9</f>
        <v>58</v>
      </c>
      <c r="T9" s="403"/>
      <c r="U9" s="365">
        <v>44</v>
      </c>
      <c r="V9" s="358">
        <v>0</v>
      </c>
      <c r="W9" s="359">
        <f>U9+V9</f>
        <v>44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31</v>
      </c>
      <c r="D10" s="212">
        <v>1</v>
      </c>
      <c r="E10" s="212">
        <v>17</v>
      </c>
      <c r="F10" s="212">
        <v>4</v>
      </c>
      <c r="G10" s="212">
        <v>0</v>
      </c>
      <c r="H10" s="212">
        <v>0</v>
      </c>
      <c r="I10" s="212">
        <v>4</v>
      </c>
      <c r="J10" s="212">
        <v>0</v>
      </c>
      <c r="K10" s="212">
        <v>0</v>
      </c>
      <c r="L10" s="212">
        <v>1</v>
      </c>
      <c r="M10" s="212">
        <v>0</v>
      </c>
      <c r="N10" s="212">
        <v>0</v>
      </c>
      <c r="O10" s="212">
        <v>0</v>
      </c>
      <c r="P10" s="212">
        <v>13</v>
      </c>
      <c r="Q10" s="217">
        <v>0</v>
      </c>
      <c r="R10" s="216">
        <f t="shared" ref="R10:R39" si="0">SUM(C10:Q10)</f>
        <v>71</v>
      </c>
      <c r="S10" s="390">
        <f t="shared" ref="S10:S40" si="1">3*U10-R10</f>
        <v>85</v>
      </c>
      <c r="T10" s="403"/>
      <c r="U10" s="365">
        <v>52</v>
      </c>
      <c r="V10" s="358">
        <v>0</v>
      </c>
      <c r="W10" s="359">
        <f t="shared" ref="W10:W39" si="2">U10+V10</f>
        <v>52</v>
      </c>
      <c r="Y10" s="22">
        <v>2</v>
      </c>
    </row>
    <row r="11" spans="1:25">
      <c r="A11" s="22">
        <v>3</v>
      </c>
      <c r="B11" s="209" t="s">
        <v>15</v>
      </c>
      <c r="C11" s="216">
        <v>25</v>
      </c>
      <c r="D11" s="212">
        <v>1</v>
      </c>
      <c r="E11" s="212">
        <v>8</v>
      </c>
      <c r="F11" s="212">
        <v>1</v>
      </c>
      <c r="G11" s="212">
        <v>0</v>
      </c>
      <c r="H11" s="212">
        <v>0</v>
      </c>
      <c r="I11" s="212">
        <v>4</v>
      </c>
      <c r="J11" s="212">
        <v>0</v>
      </c>
      <c r="K11" s="212">
        <v>2</v>
      </c>
      <c r="L11" s="212">
        <v>5</v>
      </c>
      <c r="M11" s="212">
        <v>0</v>
      </c>
      <c r="N11" s="212">
        <v>0</v>
      </c>
      <c r="O11" s="212">
        <v>0</v>
      </c>
      <c r="P11" s="212">
        <v>12</v>
      </c>
      <c r="Q11" s="217">
        <v>0</v>
      </c>
      <c r="R11" s="216">
        <f t="shared" si="0"/>
        <v>58</v>
      </c>
      <c r="S11" s="390">
        <f t="shared" si="1"/>
        <v>41</v>
      </c>
      <c r="T11" s="403"/>
      <c r="U11" s="365">
        <v>33</v>
      </c>
      <c r="V11" s="358">
        <v>0</v>
      </c>
      <c r="W11" s="359">
        <f t="shared" si="2"/>
        <v>33</v>
      </c>
      <c r="Y11" s="22">
        <v>3</v>
      </c>
    </row>
    <row r="12" spans="1:25">
      <c r="A12" s="22">
        <v>4</v>
      </c>
      <c r="B12" s="209" t="s">
        <v>15</v>
      </c>
      <c r="C12" s="216">
        <v>38</v>
      </c>
      <c r="D12" s="212">
        <v>0</v>
      </c>
      <c r="E12" s="212">
        <v>23</v>
      </c>
      <c r="F12" s="212">
        <v>5</v>
      </c>
      <c r="G12" s="212">
        <v>1</v>
      </c>
      <c r="H12" s="212">
        <v>0</v>
      </c>
      <c r="I12" s="212">
        <v>7</v>
      </c>
      <c r="J12" s="212">
        <v>0</v>
      </c>
      <c r="K12" s="212">
        <v>0</v>
      </c>
      <c r="L12" s="212">
        <v>1</v>
      </c>
      <c r="M12" s="212">
        <v>0</v>
      </c>
      <c r="N12" s="212">
        <v>0</v>
      </c>
      <c r="O12" s="212">
        <v>0</v>
      </c>
      <c r="P12" s="212">
        <v>15</v>
      </c>
      <c r="Q12" s="217">
        <v>1</v>
      </c>
      <c r="R12" s="216">
        <f t="shared" si="0"/>
        <v>91</v>
      </c>
      <c r="S12" s="390">
        <f t="shared" si="1"/>
        <v>41</v>
      </c>
      <c r="T12" s="403"/>
      <c r="U12" s="365">
        <v>44</v>
      </c>
      <c r="V12" s="358">
        <v>0</v>
      </c>
      <c r="W12" s="359">
        <f t="shared" si="2"/>
        <v>44</v>
      </c>
      <c r="Y12" s="22">
        <v>4</v>
      </c>
    </row>
    <row r="13" spans="1:25">
      <c r="A13" s="22">
        <v>5</v>
      </c>
      <c r="B13" s="209" t="s">
        <v>15</v>
      </c>
      <c r="C13" s="216">
        <v>28</v>
      </c>
      <c r="D13" s="212">
        <v>0</v>
      </c>
      <c r="E13" s="212">
        <v>10</v>
      </c>
      <c r="F13" s="212">
        <v>3</v>
      </c>
      <c r="G13" s="212">
        <v>0</v>
      </c>
      <c r="H13" s="212">
        <v>0</v>
      </c>
      <c r="I13" s="212">
        <v>6</v>
      </c>
      <c r="J13" s="212">
        <v>0</v>
      </c>
      <c r="K13" s="212">
        <v>0</v>
      </c>
      <c r="L13" s="212">
        <v>1</v>
      </c>
      <c r="M13" s="212">
        <v>1</v>
      </c>
      <c r="N13" s="212">
        <v>1</v>
      </c>
      <c r="O13" s="212">
        <v>0</v>
      </c>
      <c r="P13" s="212">
        <v>6</v>
      </c>
      <c r="Q13" s="217">
        <v>0</v>
      </c>
      <c r="R13" s="216">
        <f t="shared" si="0"/>
        <v>56</v>
      </c>
      <c r="S13" s="390">
        <f t="shared" si="1"/>
        <v>49</v>
      </c>
      <c r="T13" s="403"/>
      <c r="U13" s="365">
        <v>35</v>
      </c>
      <c r="V13" s="358">
        <v>0</v>
      </c>
      <c r="W13" s="359">
        <f t="shared" si="2"/>
        <v>35</v>
      </c>
      <c r="Y13" s="22">
        <v>5</v>
      </c>
    </row>
    <row r="14" spans="1:25">
      <c r="A14" s="22">
        <v>6</v>
      </c>
      <c r="B14" s="209" t="s">
        <v>15</v>
      </c>
      <c r="C14" s="216">
        <v>48</v>
      </c>
      <c r="D14" s="212">
        <v>0</v>
      </c>
      <c r="E14" s="212">
        <v>25</v>
      </c>
      <c r="F14" s="212">
        <v>6</v>
      </c>
      <c r="G14" s="212">
        <v>0</v>
      </c>
      <c r="H14" s="212">
        <v>0</v>
      </c>
      <c r="I14" s="212">
        <v>7</v>
      </c>
      <c r="J14" s="212">
        <v>2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16</v>
      </c>
      <c r="Q14" s="217">
        <v>1</v>
      </c>
      <c r="R14" s="216">
        <f t="shared" si="0"/>
        <v>105</v>
      </c>
      <c r="S14" s="390">
        <f t="shared" si="1"/>
        <v>84</v>
      </c>
      <c r="T14" s="403"/>
      <c r="U14" s="365">
        <v>63</v>
      </c>
      <c r="V14" s="358">
        <v>0</v>
      </c>
      <c r="W14" s="359">
        <f t="shared" si="2"/>
        <v>63</v>
      </c>
      <c r="Y14" s="22">
        <v>6</v>
      </c>
    </row>
    <row r="15" spans="1:25">
      <c r="A15" s="22">
        <v>7</v>
      </c>
      <c r="B15" s="209" t="s">
        <v>15</v>
      </c>
      <c r="C15" s="216">
        <v>29</v>
      </c>
      <c r="D15" s="212">
        <v>0</v>
      </c>
      <c r="E15" s="212">
        <v>13</v>
      </c>
      <c r="F15" s="212">
        <v>2</v>
      </c>
      <c r="G15" s="212">
        <v>0</v>
      </c>
      <c r="H15" s="212">
        <v>0</v>
      </c>
      <c r="I15" s="212">
        <v>10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10</v>
      </c>
      <c r="Q15" s="217">
        <v>1</v>
      </c>
      <c r="R15" s="216">
        <f t="shared" si="0"/>
        <v>65</v>
      </c>
      <c r="S15" s="390">
        <f t="shared" si="1"/>
        <v>52</v>
      </c>
      <c r="T15" s="403"/>
      <c r="U15" s="365">
        <v>39</v>
      </c>
      <c r="V15" s="358">
        <v>0</v>
      </c>
      <c r="W15" s="359">
        <f t="shared" si="2"/>
        <v>39</v>
      </c>
      <c r="Y15" s="22">
        <v>7</v>
      </c>
    </row>
    <row r="16" spans="1:25">
      <c r="A16" s="22">
        <v>8</v>
      </c>
      <c r="B16" s="209" t="s">
        <v>47</v>
      </c>
      <c r="C16" s="216">
        <v>38</v>
      </c>
      <c r="D16" s="212">
        <v>0</v>
      </c>
      <c r="E16" s="212">
        <v>18</v>
      </c>
      <c r="F16" s="212">
        <v>4</v>
      </c>
      <c r="G16" s="212">
        <v>0</v>
      </c>
      <c r="H16" s="212">
        <v>0</v>
      </c>
      <c r="I16" s="212">
        <v>13</v>
      </c>
      <c r="J16" s="212">
        <v>2</v>
      </c>
      <c r="K16" s="212">
        <v>0</v>
      </c>
      <c r="L16" s="212">
        <v>1</v>
      </c>
      <c r="M16" s="212">
        <v>0</v>
      </c>
      <c r="N16" s="212">
        <v>0</v>
      </c>
      <c r="O16" s="212">
        <v>7</v>
      </c>
      <c r="P16" s="212">
        <v>11</v>
      </c>
      <c r="Q16" s="217">
        <v>0</v>
      </c>
      <c r="R16" s="216">
        <f t="shared" si="0"/>
        <v>94</v>
      </c>
      <c r="S16" s="390">
        <f t="shared" si="1"/>
        <v>47</v>
      </c>
      <c r="T16" s="403"/>
      <c r="U16" s="365">
        <v>47</v>
      </c>
      <c r="V16" s="358">
        <v>0</v>
      </c>
      <c r="W16" s="359">
        <f t="shared" si="2"/>
        <v>47</v>
      </c>
      <c r="Y16" s="22">
        <v>8</v>
      </c>
    </row>
    <row r="17" spans="1:25">
      <c r="A17" s="22">
        <v>9</v>
      </c>
      <c r="B17" s="209" t="s">
        <v>16</v>
      </c>
      <c r="C17" s="216">
        <v>27</v>
      </c>
      <c r="D17" s="212">
        <v>0</v>
      </c>
      <c r="E17" s="212">
        <v>9</v>
      </c>
      <c r="F17" s="212">
        <v>3</v>
      </c>
      <c r="G17" s="212">
        <v>0</v>
      </c>
      <c r="H17" s="212">
        <v>0</v>
      </c>
      <c r="I17" s="212">
        <v>6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4</v>
      </c>
      <c r="Q17" s="217">
        <v>2</v>
      </c>
      <c r="R17" s="216">
        <f t="shared" si="0"/>
        <v>51</v>
      </c>
      <c r="S17" s="390">
        <f t="shared" si="1"/>
        <v>66</v>
      </c>
      <c r="T17" s="403"/>
      <c r="U17" s="365">
        <v>39</v>
      </c>
      <c r="V17" s="358">
        <v>0</v>
      </c>
      <c r="W17" s="359">
        <f t="shared" si="2"/>
        <v>39</v>
      </c>
      <c r="Y17" s="22">
        <v>9</v>
      </c>
    </row>
    <row r="18" spans="1:25">
      <c r="A18" s="22" t="s">
        <v>17</v>
      </c>
      <c r="B18" s="209" t="s">
        <v>16</v>
      </c>
      <c r="C18" s="216">
        <v>35</v>
      </c>
      <c r="D18" s="212">
        <v>0</v>
      </c>
      <c r="E18" s="212">
        <v>17</v>
      </c>
      <c r="F18" s="212">
        <v>4</v>
      </c>
      <c r="G18" s="212">
        <v>0</v>
      </c>
      <c r="H18" s="212">
        <v>0</v>
      </c>
      <c r="I18" s="212">
        <v>15</v>
      </c>
      <c r="J18" s="212">
        <v>0</v>
      </c>
      <c r="K18" s="212">
        <v>5</v>
      </c>
      <c r="L18" s="212">
        <v>2</v>
      </c>
      <c r="M18" s="212">
        <v>0</v>
      </c>
      <c r="N18" s="212">
        <v>0</v>
      </c>
      <c r="O18" s="212">
        <v>1</v>
      </c>
      <c r="P18" s="212">
        <v>4</v>
      </c>
      <c r="Q18" s="217">
        <v>0</v>
      </c>
      <c r="R18" s="216">
        <f t="shared" si="0"/>
        <v>83</v>
      </c>
      <c r="S18" s="390">
        <f t="shared" si="1"/>
        <v>61</v>
      </c>
      <c r="T18" s="403"/>
      <c r="U18" s="365">
        <v>48</v>
      </c>
      <c r="V18" s="358">
        <v>0</v>
      </c>
      <c r="W18" s="359">
        <f t="shared" si="2"/>
        <v>48</v>
      </c>
      <c r="Y18" s="22" t="s">
        <v>17</v>
      </c>
    </row>
    <row r="19" spans="1:25">
      <c r="A19" s="22" t="s">
        <v>18</v>
      </c>
      <c r="B19" s="209" t="s">
        <v>16</v>
      </c>
      <c r="C19" s="216">
        <v>36</v>
      </c>
      <c r="D19" s="212">
        <v>0</v>
      </c>
      <c r="E19" s="212">
        <v>13</v>
      </c>
      <c r="F19" s="212">
        <v>7</v>
      </c>
      <c r="G19" s="212">
        <v>1</v>
      </c>
      <c r="H19" s="212">
        <v>0</v>
      </c>
      <c r="I19" s="212">
        <v>15</v>
      </c>
      <c r="J19" s="212">
        <v>0</v>
      </c>
      <c r="K19" s="212">
        <v>0</v>
      </c>
      <c r="L19" s="212">
        <v>1</v>
      </c>
      <c r="M19" s="212">
        <v>0</v>
      </c>
      <c r="N19" s="212">
        <v>0</v>
      </c>
      <c r="O19" s="212">
        <v>0</v>
      </c>
      <c r="P19" s="212">
        <v>5</v>
      </c>
      <c r="Q19" s="217">
        <v>0</v>
      </c>
      <c r="R19" s="216">
        <f t="shared" si="0"/>
        <v>78</v>
      </c>
      <c r="S19" s="390">
        <f t="shared" si="1"/>
        <v>87</v>
      </c>
      <c r="T19" s="403"/>
      <c r="U19" s="365">
        <v>55</v>
      </c>
      <c r="V19" s="358">
        <v>0</v>
      </c>
      <c r="W19" s="359">
        <f t="shared" si="2"/>
        <v>55</v>
      </c>
      <c r="Y19" s="22" t="s">
        <v>18</v>
      </c>
    </row>
    <row r="20" spans="1:25">
      <c r="A20" s="22" t="s">
        <v>19</v>
      </c>
      <c r="B20" s="209" t="s">
        <v>21</v>
      </c>
      <c r="C20" s="216">
        <v>30</v>
      </c>
      <c r="D20" s="212">
        <v>0</v>
      </c>
      <c r="E20" s="212">
        <v>11</v>
      </c>
      <c r="F20" s="212">
        <v>1</v>
      </c>
      <c r="G20" s="212">
        <v>1</v>
      </c>
      <c r="H20" s="212">
        <v>0</v>
      </c>
      <c r="I20" s="212">
        <v>1</v>
      </c>
      <c r="J20" s="212">
        <v>1</v>
      </c>
      <c r="K20" s="212">
        <v>0</v>
      </c>
      <c r="L20" s="212">
        <v>5</v>
      </c>
      <c r="M20" s="212">
        <v>0</v>
      </c>
      <c r="N20" s="212">
        <v>0</v>
      </c>
      <c r="O20" s="212">
        <v>0</v>
      </c>
      <c r="P20" s="212">
        <v>7</v>
      </c>
      <c r="Q20" s="217">
        <v>0</v>
      </c>
      <c r="R20" s="216">
        <f t="shared" si="0"/>
        <v>57</v>
      </c>
      <c r="S20" s="390">
        <f t="shared" si="1"/>
        <v>81</v>
      </c>
      <c r="T20" s="403"/>
      <c r="U20" s="365">
        <v>46</v>
      </c>
      <c r="V20" s="358">
        <v>0</v>
      </c>
      <c r="W20" s="359">
        <f t="shared" si="2"/>
        <v>46</v>
      </c>
      <c r="Y20" s="22" t="s">
        <v>19</v>
      </c>
    </row>
    <row r="21" spans="1:25">
      <c r="A21" s="22" t="s">
        <v>20</v>
      </c>
      <c r="B21" s="209" t="s">
        <v>21</v>
      </c>
      <c r="C21" s="216">
        <v>49</v>
      </c>
      <c r="D21" s="212">
        <v>0</v>
      </c>
      <c r="E21" s="212">
        <v>17</v>
      </c>
      <c r="F21" s="212">
        <v>7</v>
      </c>
      <c r="G21" s="212">
        <v>3</v>
      </c>
      <c r="H21" s="212">
        <v>0</v>
      </c>
      <c r="I21" s="212">
        <v>7</v>
      </c>
      <c r="J21" s="212">
        <v>2</v>
      </c>
      <c r="K21" s="212">
        <v>0</v>
      </c>
      <c r="L21" s="212">
        <v>3</v>
      </c>
      <c r="M21" s="212">
        <v>0</v>
      </c>
      <c r="N21" s="212">
        <v>0</v>
      </c>
      <c r="O21" s="212">
        <v>0</v>
      </c>
      <c r="P21" s="212">
        <v>7</v>
      </c>
      <c r="Q21" s="217">
        <v>1</v>
      </c>
      <c r="R21" s="216">
        <f t="shared" si="0"/>
        <v>96</v>
      </c>
      <c r="S21" s="390">
        <f t="shared" si="1"/>
        <v>132</v>
      </c>
      <c r="T21" s="403"/>
      <c r="U21" s="365">
        <v>76</v>
      </c>
      <c r="V21" s="358">
        <v>0</v>
      </c>
      <c r="W21" s="359">
        <f t="shared" si="2"/>
        <v>76</v>
      </c>
      <c r="Y21" s="22" t="s">
        <v>20</v>
      </c>
    </row>
    <row r="22" spans="1:25">
      <c r="A22" s="22" t="s">
        <v>22</v>
      </c>
      <c r="B22" s="209" t="s">
        <v>21</v>
      </c>
      <c r="C22" s="216">
        <v>16</v>
      </c>
      <c r="D22" s="212">
        <v>1</v>
      </c>
      <c r="E22" s="212">
        <v>6</v>
      </c>
      <c r="F22" s="212">
        <v>3</v>
      </c>
      <c r="G22" s="212">
        <v>3</v>
      </c>
      <c r="H22" s="212">
        <v>0</v>
      </c>
      <c r="I22" s="212">
        <v>3</v>
      </c>
      <c r="J22" s="212">
        <v>0</v>
      </c>
      <c r="K22" s="212">
        <v>0</v>
      </c>
      <c r="L22" s="212">
        <v>2</v>
      </c>
      <c r="M22" s="212">
        <v>1</v>
      </c>
      <c r="N22" s="212">
        <v>0</v>
      </c>
      <c r="O22" s="212">
        <v>0</v>
      </c>
      <c r="P22" s="212">
        <v>4</v>
      </c>
      <c r="Q22" s="217">
        <v>0</v>
      </c>
      <c r="R22" s="216">
        <f t="shared" si="0"/>
        <v>39</v>
      </c>
      <c r="S22" s="390">
        <f t="shared" si="1"/>
        <v>75</v>
      </c>
      <c r="T22" s="403"/>
      <c r="U22" s="365">
        <v>38</v>
      </c>
      <c r="V22" s="358">
        <v>0</v>
      </c>
      <c r="W22" s="359">
        <f t="shared" si="2"/>
        <v>38</v>
      </c>
      <c r="Y22" s="22" t="s">
        <v>22</v>
      </c>
    </row>
    <row r="23" spans="1:25">
      <c r="A23" s="22" t="s">
        <v>23</v>
      </c>
      <c r="B23" s="209" t="s">
        <v>21</v>
      </c>
      <c r="C23" s="216">
        <v>50</v>
      </c>
      <c r="D23" s="212">
        <v>0</v>
      </c>
      <c r="E23" s="212">
        <v>21</v>
      </c>
      <c r="F23" s="212">
        <v>6</v>
      </c>
      <c r="G23" s="212">
        <v>0</v>
      </c>
      <c r="H23" s="212">
        <v>0</v>
      </c>
      <c r="I23" s="212">
        <v>12</v>
      </c>
      <c r="J23" s="212">
        <v>0</v>
      </c>
      <c r="K23" s="212">
        <v>0</v>
      </c>
      <c r="L23" s="212">
        <v>0</v>
      </c>
      <c r="M23" s="212">
        <v>1</v>
      </c>
      <c r="N23" s="212">
        <v>0</v>
      </c>
      <c r="O23" s="212">
        <v>0</v>
      </c>
      <c r="P23" s="212">
        <v>4</v>
      </c>
      <c r="Q23" s="217">
        <v>3</v>
      </c>
      <c r="R23" s="216">
        <f t="shared" si="0"/>
        <v>97</v>
      </c>
      <c r="S23" s="390">
        <f t="shared" si="1"/>
        <v>86</v>
      </c>
      <c r="T23" s="403"/>
      <c r="U23" s="365">
        <v>61</v>
      </c>
      <c r="V23" s="358">
        <v>0</v>
      </c>
      <c r="W23" s="359">
        <f t="shared" si="2"/>
        <v>61</v>
      </c>
      <c r="Y23" s="22" t="s">
        <v>23</v>
      </c>
    </row>
    <row r="24" spans="1:25">
      <c r="A24" s="22" t="s">
        <v>24</v>
      </c>
      <c r="B24" s="209" t="s">
        <v>21</v>
      </c>
      <c r="C24" s="216">
        <v>18</v>
      </c>
      <c r="D24" s="212">
        <v>0</v>
      </c>
      <c r="E24" s="212">
        <v>14</v>
      </c>
      <c r="F24" s="212">
        <v>0</v>
      </c>
      <c r="G24" s="212">
        <v>0</v>
      </c>
      <c r="H24" s="212">
        <v>0</v>
      </c>
      <c r="I24" s="212">
        <v>4</v>
      </c>
      <c r="J24" s="212">
        <v>0</v>
      </c>
      <c r="K24" s="212">
        <v>0</v>
      </c>
      <c r="L24" s="212">
        <v>3</v>
      </c>
      <c r="M24" s="212">
        <v>0</v>
      </c>
      <c r="N24" s="212">
        <v>0</v>
      </c>
      <c r="O24" s="212">
        <v>0</v>
      </c>
      <c r="P24" s="212">
        <v>6</v>
      </c>
      <c r="Q24" s="217">
        <v>0</v>
      </c>
      <c r="R24" s="216">
        <f t="shared" si="0"/>
        <v>45</v>
      </c>
      <c r="S24" s="390">
        <f t="shared" si="1"/>
        <v>30</v>
      </c>
      <c r="T24" s="403"/>
      <c r="U24" s="365">
        <v>25</v>
      </c>
      <c r="V24" s="358">
        <v>0</v>
      </c>
      <c r="W24" s="359">
        <f t="shared" si="2"/>
        <v>25</v>
      </c>
      <c r="Y24" s="22" t="s">
        <v>24</v>
      </c>
    </row>
    <row r="25" spans="1:25">
      <c r="A25" s="22" t="s">
        <v>25</v>
      </c>
      <c r="B25" s="209" t="s">
        <v>21</v>
      </c>
      <c r="C25" s="216">
        <v>18</v>
      </c>
      <c r="D25" s="212">
        <v>0</v>
      </c>
      <c r="E25" s="212">
        <v>6</v>
      </c>
      <c r="F25" s="212">
        <v>2</v>
      </c>
      <c r="G25" s="212">
        <v>1</v>
      </c>
      <c r="H25" s="212">
        <v>0</v>
      </c>
      <c r="I25" s="212">
        <v>0</v>
      </c>
      <c r="J25" s="212">
        <v>0</v>
      </c>
      <c r="K25" s="212">
        <v>0</v>
      </c>
      <c r="L25" s="212">
        <v>1</v>
      </c>
      <c r="M25" s="212">
        <v>0</v>
      </c>
      <c r="N25" s="212">
        <v>0</v>
      </c>
      <c r="O25" s="212">
        <v>0</v>
      </c>
      <c r="P25" s="212">
        <v>7</v>
      </c>
      <c r="Q25" s="217">
        <v>0</v>
      </c>
      <c r="R25" s="216">
        <f t="shared" si="0"/>
        <v>35</v>
      </c>
      <c r="S25" s="390">
        <f t="shared" si="1"/>
        <v>64</v>
      </c>
      <c r="T25" s="403"/>
      <c r="U25" s="365">
        <v>33</v>
      </c>
      <c r="V25" s="358">
        <v>0</v>
      </c>
      <c r="W25" s="359">
        <f t="shared" si="2"/>
        <v>33</v>
      </c>
      <c r="Y25" s="22" t="s">
        <v>25</v>
      </c>
    </row>
    <row r="26" spans="1:25">
      <c r="A26" s="22" t="s">
        <v>26</v>
      </c>
      <c r="B26" s="209" t="s">
        <v>48</v>
      </c>
      <c r="C26" s="216">
        <v>27</v>
      </c>
      <c r="D26" s="212">
        <v>1</v>
      </c>
      <c r="E26" s="212">
        <v>8</v>
      </c>
      <c r="F26" s="212">
        <v>2</v>
      </c>
      <c r="G26" s="212">
        <v>0</v>
      </c>
      <c r="H26" s="212">
        <v>0</v>
      </c>
      <c r="I26" s="212">
        <v>3</v>
      </c>
      <c r="J26" s="212">
        <v>1</v>
      </c>
      <c r="K26" s="212">
        <v>1</v>
      </c>
      <c r="L26" s="212">
        <v>2</v>
      </c>
      <c r="M26" s="212">
        <v>0</v>
      </c>
      <c r="N26" s="212">
        <v>0</v>
      </c>
      <c r="O26" s="212">
        <v>0</v>
      </c>
      <c r="P26" s="212">
        <v>5</v>
      </c>
      <c r="Q26" s="217">
        <v>0</v>
      </c>
      <c r="R26" s="216">
        <f t="shared" si="0"/>
        <v>50</v>
      </c>
      <c r="S26" s="390">
        <f t="shared" si="1"/>
        <v>73</v>
      </c>
      <c r="T26" s="403"/>
      <c r="U26" s="365">
        <v>41</v>
      </c>
      <c r="V26" s="358">
        <v>0</v>
      </c>
      <c r="W26" s="359">
        <f t="shared" si="2"/>
        <v>41</v>
      </c>
      <c r="Y26" s="22" t="s">
        <v>26</v>
      </c>
    </row>
    <row r="27" spans="1:25">
      <c r="A27" s="22" t="s">
        <v>28</v>
      </c>
      <c r="B27" s="209" t="s">
        <v>27</v>
      </c>
      <c r="C27" s="216">
        <v>15</v>
      </c>
      <c r="D27" s="212">
        <v>1</v>
      </c>
      <c r="E27" s="212">
        <v>23</v>
      </c>
      <c r="F27" s="212">
        <v>14</v>
      </c>
      <c r="G27" s="212">
        <v>0</v>
      </c>
      <c r="H27" s="212">
        <v>0</v>
      </c>
      <c r="I27" s="212">
        <v>6</v>
      </c>
      <c r="J27" s="212">
        <v>0</v>
      </c>
      <c r="K27" s="212">
        <v>0</v>
      </c>
      <c r="L27" s="212">
        <v>1</v>
      </c>
      <c r="M27" s="212">
        <v>0</v>
      </c>
      <c r="N27" s="212">
        <v>0</v>
      </c>
      <c r="O27" s="212">
        <v>0</v>
      </c>
      <c r="P27" s="212">
        <v>5</v>
      </c>
      <c r="Q27" s="217">
        <v>1</v>
      </c>
      <c r="R27" s="216">
        <f t="shared" si="0"/>
        <v>66</v>
      </c>
      <c r="S27" s="390">
        <f t="shared" si="1"/>
        <v>120</v>
      </c>
      <c r="T27" s="403"/>
      <c r="U27" s="365">
        <v>62</v>
      </c>
      <c r="V27" s="358">
        <v>0</v>
      </c>
      <c r="W27" s="359">
        <f t="shared" si="2"/>
        <v>62</v>
      </c>
      <c r="Y27" s="22" t="s">
        <v>28</v>
      </c>
    </row>
    <row r="28" spans="1:25">
      <c r="A28" s="22" t="s">
        <v>29</v>
      </c>
      <c r="B28" s="209" t="s">
        <v>27</v>
      </c>
      <c r="C28" s="216">
        <v>43</v>
      </c>
      <c r="D28" s="212">
        <v>1</v>
      </c>
      <c r="E28" s="212">
        <v>18</v>
      </c>
      <c r="F28" s="212">
        <v>3</v>
      </c>
      <c r="G28" s="212">
        <v>0</v>
      </c>
      <c r="H28" s="212">
        <v>0</v>
      </c>
      <c r="I28" s="212">
        <v>6</v>
      </c>
      <c r="J28" s="212">
        <v>0</v>
      </c>
      <c r="K28" s="212">
        <v>1</v>
      </c>
      <c r="L28" s="212">
        <v>0</v>
      </c>
      <c r="M28" s="212">
        <v>0</v>
      </c>
      <c r="N28" s="212">
        <v>0</v>
      </c>
      <c r="O28" s="212">
        <v>0</v>
      </c>
      <c r="P28" s="212">
        <v>14</v>
      </c>
      <c r="Q28" s="217">
        <v>1</v>
      </c>
      <c r="R28" s="216">
        <f t="shared" si="0"/>
        <v>87</v>
      </c>
      <c r="S28" s="390">
        <f t="shared" si="1"/>
        <v>99</v>
      </c>
      <c r="T28" s="403"/>
      <c r="U28" s="365">
        <v>62</v>
      </c>
      <c r="V28" s="358">
        <v>0</v>
      </c>
      <c r="W28" s="359">
        <f t="shared" si="2"/>
        <v>62</v>
      </c>
      <c r="Y28" s="22" t="s">
        <v>29</v>
      </c>
    </row>
    <row r="29" spans="1:25">
      <c r="A29" s="22" t="s">
        <v>30</v>
      </c>
      <c r="B29" s="209" t="s">
        <v>27</v>
      </c>
      <c r="C29" s="216">
        <v>40</v>
      </c>
      <c r="D29" s="212">
        <v>1</v>
      </c>
      <c r="E29" s="212">
        <v>8</v>
      </c>
      <c r="F29" s="212">
        <v>4</v>
      </c>
      <c r="G29" s="212">
        <v>1</v>
      </c>
      <c r="H29" s="212">
        <v>0</v>
      </c>
      <c r="I29" s="212">
        <v>6</v>
      </c>
      <c r="J29" s="212">
        <v>0</v>
      </c>
      <c r="K29" s="212">
        <v>0</v>
      </c>
      <c r="L29" s="212">
        <v>0</v>
      </c>
      <c r="M29" s="212">
        <v>1</v>
      </c>
      <c r="N29" s="212">
        <v>0</v>
      </c>
      <c r="O29" s="212">
        <v>0</v>
      </c>
      <c r="P29" s="212">
        <v>4</v>
      </c>
      <c r="Q29" s="217">
        <v>1</v>
      </c>
      <c r="R29" s="216">
        <f t="shared" si="0"/>
        <v>66</v>
      </c>
      <c r="S29" s="390">
        <f t="shared" si="1"/>
        <v>105</v>
      </c>
      <c r="T29" s="403"/>
      <c r="U29" s="365">
        <v>57</v>
      </c>
      <c r="V29" s="358">
        <v>0</v>
      </c>
      <c r="W29" s="359">
        <f t="shared" si="2"/>
        <v>57</v>
      </c>
      <c r="Y29" s="22" t="s">
        <v>30</v>
      </c>
    </row>
    <row r="30" spans="1:25">
      <c r="A30" s="22" t="s">
        <v>32</v>
      </c>
      <c r="B30" s="209" t="s">
        <v>31</v>
      </c>
      <c r="C30" s="216">
        <v>7</v>
      </c>
      <c r="D30" s="212">
        <v>0</v>
      </c>
      <c r="E30" s="212">
        <v>5</v>
      </c>
      <c r="F30" s="212">
        <v>1</v>
      </c>
      <c r="G30" s="212">
        <v>2</v>
      </c>
      <c r="H30" s="212">
        <v>0</v>
      </c>
      <c r="I30" s="212">
        <v>3</v>
      </c>
      <c r="J30" s="212">
        <v>0</v>
      </c>
      <c r="K30" s="212">
        <v>0</v>
      </c>
      <c r="L30" s="212">
        <v>2</v>
      </c>
      <c r="M30" s="212">
        <v>0</v>
      </c>
      <c r="N30" s="212">
        <v>0</v>
      </c>
      <c r="O30" s="212">
        <v>0</v>
      </c>
      <c r="P30" s="212">
        <v>3</v>
      </c>
      <c r="Q30" s="217">
        <v>1</v>
      </c>
      <c r="R30" s="216">
        <f t="shared" si="0"/>
        <v>24</v>
      </c>
      <c r="S30" s="390">
        <f t="shared" si="1"/>
        <v>48</v>
      </c>
      <c r="T30" s="403"/>
      <c r="U30" s="365">
        <v>24</v>
      </c>
      <c r="V30" s="358">
        <v>0</v>
      </c>
      <c r="W30" s="359">
        <f t="shared" si="2"/>
        <v>24</v>
      </c>
      <c r="Y30" s="22" t="s">
        <v>32</v>
      </c>
    </row>
    <row r="31" spans="1:25">
      <c r="A31" s="22" t="s">
        <v>33</v>
      </c>
      <c r="B31" s="209" t="s">
        <v>31</v>
      </c>
      <c r="C31" s="216">
        <v>22</v>
      </c>
      <c r="D31" s="212">
        <v>0</v>
      </c>
      <c r="E31" s="212">
        <v>10</v>
      </c>
      <c r="F31" s="212">
        <v>4</v>
      </c>
      <c r="G31" s="212">
        <v>0</v>
      </c>
      <c r="H31" s="212">
        <v>0</v>
      </c>
      <c r="I31" s="212">
        <v>3</v>
      </c>
      <c r="J31" s="212">
        <v>0</v>
      </c>
      <c r="K31" s="212">
        <v>1</v>
      </c>
      <c r="L31" s="212">
        <v>0</v>
      </c>
      <c r="M31" s="212">
        <v>0</v>
      </c>
      <c r="N31" s="212">
        <v>0</v>
      </c>
      <c r="O31" s="212">
        <v>3</v>
      </c>
      <c r="P31" s="212">
        <v>4</v>
      </c>
      <c r="Q31" s="217">
        <v>3</v>
      </c>
      <c r="R31" s="216">
        <f t="shared" si="0"/>
        <v>50</v>
      </c>
      <c r="S31" s="390">
        <f t="shared" si="1"/>
        <v>73</v>
      </c>
      <c r="T31" s="403"/>
      <c r="U31" s="365">
        <v>41</v>
      </c>
      <c r="V31" s="358">
        <v>0</v>
      </c>
      <c r="W31" s="359">
        <f t="shared" si="2"/>
        <v>41</v>
      </c>
      <c r="Y31" s="22" t="s">
        <v>33</v>
      </c>
    </row>
    <row r="32" spans="1:25">
      <c r="A32" s="22" t="s">
        <v>34</v>
      </c>
      <c r="B32" s="209" t="s">
        <v>31</v>
      </c>
      <c r="C32" s="216">
        <v>25</v>
      </c>
      <c r="D32" s="212">
        <v>0</v>
      </c>
      <c r="E32" s="212">
        <v>5</v>
      </c>
      <c r="F32" s="212">
        <v>1</v>
      </c>
      <c r="G32" s="212">
        <v>1</v>
      </c>
      <c r="H32" s="212">
        <v>0</v>
      </c>
      <c r="I32" s="212">
        <v>0</v>
      </c>
      <c r="J32" s="212">
        <v>0</v>
      </c>
      <c r="K32" s="212">
        <v>0</v>
      </c>
      <c r="L32" s="212">
        <v>2</v>
      </c>
      <c r="M32" s="212">
        <v>0</v>
      </c>
      <c r="N32" s="212">
        <v>0</v>
      </c>
      <c r="O32" s="212">
        <v>0</v>
      </c>
      <c r="P32" s="212">
        <v>5</v>
      </c>
      <c r="Q32" s="217">
        <v>0</v>
      </c>
      <c r="R32" s="216">
        <f t="shared" si="0"/>
        <v>39</v>
      </c>
      <c r="S32" s="390">
        <f t="shared" si="1"/>
        <v>57</v>
      </c>
      <c r="T32" s="403"/>
      <c r="U32" s="365">
        <v>32</v>
      </c>
      <c r="V32" s="358">
        <v>0</v>
      </c>
      <c r="W32" s="359">
        <f t="shared" si="2"/>
        <v>32</v>
      </c>
      <c r="Y32" s="22" t="s">
        <v>34</v>
      </c>
    </row>
    <row r="33" spans="1:25">
      <c r="A33" s="22" t="s">
        <v>35</v>
      </c>
      <c r="B33" s="209" t="s">
        <v>31</v>
      </c>
      <c r="C33" s="216">
        <v>12</v>
      </c>
      <c r="D33" s="212">
        <v>2</v>
      </c>
      <c r="E33" s="212">
        <v>3</v>
      </c>
      <c r="F33" s="212">
        <v>3</v>
      </c>
      <c r="G33" s="212">
        <v>2</v>
      </c>
      <c r="H33" s="212">
        <v>0</v>
      </c>
      <c r="I33" s="212">
        <v>0</v>
      </c>
      <c r="J33" s="212">
        <v>0</v>
      </c>
      <c r="K33" s="212">
        <v>0</v>
      </c>
      <c r="L33" s="212">
        <v>2</v>
      </c>
      <c r="M33" s="212">
        <v>0</v>
      </c>
      <c r="N33" s="212">
        <v>0</v>
      </c>
      <c r="O33" s="212">
        <v>0</v>
      </c>
      <c r="P33" s="212">
        <v>1</v>
      </c>
      <c r="Q33" s="217">
        <v>0</v>
      </c>
      <c r="R33" s="216">
        <f t="shared" si="0"/>
        <v>25</v>
      </c>
      <c r="S33" s="390">
        <f t="shared" si="1"/>
        <v>59</v>
      </c>
      <c r="T33" s="403"/>
      <c r="U33" s="365">
        <v>28</v>
      </c>
      <c r="V33" s="358">
        <v>0</v>
      </c>
      <c r="W33" s="359">
        <f t="shared" si="2"/>
        <v>28</v>
      </c>
      <c r="Y33" s="22" t="s">
        <v>35</v>
      </c>
    </row>
    <row r="34" spans="1:25">
      <c r="A34" s="22" t="s">
        <v>36</v>
      </c>
      <c r="B34" s="209" t="s">
        <v>31</v>
      </c>
      <c r="C34" s="216">
        <v>19</v>
      </c>
      <c r="D34" s="212">
        <v>0</v>
      </c>
      <c r="E34" s="212">
        <v>2</v>
      </c>
      <c r="F34" s="212">
        <v>1</v>
      </c>
      <c r="G34" s="212">
        <v>1</v>
      </c>
      <c r="H34" s="212">
        <v>0</v>
      </c>
      <c r="I34" s="212">
        <v>0</v>
      </c>
      <c r="J34" s="212">
        <v>0</v>
      </c>
      <c r="K34" s="212">
        <v>0</v>
      </c>
      <c r="L34" s="212">
        <v>1</v>
      </c>
      <c r="M34" s="212">
        <v>0</v>
      </c>
      <c r="N34" s="212">
        <v>0</v>
      </c>
      <c r="O34" s="212">
        <v>0</v>
      </c>
      <c r="P34" s="212">
        <v>2</v>
      </c>
      <c r="Q34" s="217">
        <v>0</v>
      </c>
      <c r="R34" s="216">
        <f t="shared" si="0"/>
        <v>26</v>
      </c>
      <c r="S34" s="390">
        <f t="shared" si="1"/>
        <v>58</v>
      </c>
      <c r="T34" s="403"/>
      <c r="U34" s="365">
        <v>28</v>
      </c>
      <c r="V34" s="358">
        <v>0</v>
      </c>
      <c r="W34" s="359">
        <f t="shared" si="2"/>
        <v>28</v>
      </c>
      <c r="Y34" s="22" t="s">
        <v>36</v>
      </c>
    </row>
    <row r="35" spans="1:25">
      <c r="A35" s="22" t="s">
        <v>38</v>
      </c>
      <c r="B35" s="209" t="s">
        <v>37</v>
      </c>
      <c r="C35" s="216">
        <v>30</v>
      </c>
      <c r="D35" s="212">
        <v>0</v>
      </c>
      <c r="E35" s="212">
        <v>11</v>
      </c>
      <c r="F35" s="212">
        <v>5</v>
      </c>
      <c r="G35" s="212">
        <v>0</v>
      </c>
      <c r="H35" s="212">
        <v>0</v>
      </c>
      <c r="I35" s="212">
        <v>5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9</v>
      </c>
      <c r="Q35" s="217">
        <v>2</v>
      </c>
      <c r="R35" s="216">
        <f t="shared" si="0"/>
        <v>62</v>
      </c>
      <c r="S35" s="390">
        <f t="shared" si="1"/>
        <v>91</v>
      </c>
      <c r="T35" s="403"/>
      <c r="U35" s="365">
        <v>51</v>
      </c>
      <c r="V35" s="358">
        <v>0</v>
      </c>
      <c r="W35" s="359">
        <f t="shared" si="2"/>
        <v>51</v>
      </c>
      <c r="Y35" s="22" t="s">
        <v>38</v>
      </c>
    </row>
    <row r="36" spans="1:25">
      <c r="A36" s="22" t="s">
        <v>39</v>
      </c>
      <c r="B36" s="209" t="s">
        <v>37</v>
      </c>
      <c r="C36" s="216">
        <v>26</v>
      </c>
      <c r="D36" s="212">
        <v>0</v>
      </c>
      <c r="E36" s="212">
        <v>12</v>
      </c>
      <c r="F36" s="212">
        <v>2</v>
      </c>
      <c r="G36" s="212">
        <v>4</v>
      </c>
      <c r="H36" s="212">
        <v>0</v>
      </c>
      <c r="I36" s="212">
        <v>0</v>
      </c>
      <c r="J36" s="212">
        <v>0</v>
      </c>
      <c r="K36" s="212">
        <v>0</v>
      </c>
      <c r="L36" s="212">
        <v>4</v>
      </c>
      <c r="M36" s="212">
        <v>0</v>
      </c>
      <c r="N36" s="212">
        <v>0</v>
      </c>
      <c r="O36" s="212">
        <v>0</v>
      </c>
      <c r="P36" s="212">
        <v>10</v>
      </c>
      <c r="Q36" s="217">
        <v>0</v>
      </c>
      <c r="R36" s="216">
        <f t="shared" si="0"/>
        <v>58</v>
      </c>
      <c r="S36" s="390">
        <f t="shared" si="1"/>
        <v>59</v>
      </c>
      <c r="T36" s="403"/>
      <c r="U36" s="365">
        <v>39</v>
      </c>
      <c r="V36" s="358">
        <v>0</v>
      </c>
      <c r="W36" s="359">
        <f t="shared" si="2"/>
        <v>39</v>
      </c>
      <c r="Y36" s="22" t="s">
        <v>39</v>
      </c>
    </row>
    <row r="37" spans="1:25">
      <c r="A37" s="22" t="s">
        <v>40</v>
      </c>
      <c r="B37" s="209" t="s">
        <v>37</v>
      </c>
      <c r="C37" s="151">
        <v>27</v>
      </c>
      <c r="D37" s="148">
        <v>0</v>
      </c>
      <c r="E37" s="148">
        <v>15</v>
      </c>
      <c r="F37" s="148">
        <v>2</v>
      </c>
      <c r="G37" s="148">
        <v>2</v>
      </c>
      <c r="H37" s="148">
        <v>0</v>
      </c>
      <c r="I37" s="148">
        <v>6</v>
      </c>
      <c r="J37" s="148">
        <v>0</v>
      </c>
      <c r="K37" s="148">
        <v>0</v>
      </c>
      <c r="L37" s="148">
        <v>3</v>
      </c>
      <c r="M37" s="148">
        <v>0</v>
      </c>
      <c r="N37" s="148">
        <v>0</v>
      </c>
      <c r="O37" s="148">
        <v>0</v>
      </c>
      <c r="P37" s="148">
        <v>9</v>
      </c>
      <c r="Q37" s="149">
        <v>0</v>
      </c>
      <c r="R37" s="216">
        <f t="shared" si="0"/>
        <v>64</v>
      </c>
      <c r="S37" s="390">
        <f t="shared" si="1"/>
        <v>68</v>
      </c>
      <c r="T37" s="404"/>
      <c r="U37" s="365">
        <v>44</v>
      </c>
      <c r="V37" s="358">
        <v>0</v>
      </c>
      <c r="W37" s="359">
        <f t="shared" si="2"/>
        <v>44</v>
      </c>
      <c r="Y37" s="22" t="s">
        <v>40</v>
      </c>
    </row>
    <row r="38" spans="1:25">
      <c r="A38" s="22">
        <v>30</v>
      </c>
      <c r="B38" s="209" t="s">
        <v>37</v>
      </c>
      <c r="C38" s="151">
        <v>17</v>
      </c>
      <c r="D38" s="148">
        <v>0</v>
      </c>
      <c r="E38" s="148">
        <v>7</v>
      </c>
      <c r="F38" s="148">
        <v>1</v>
      </c>
      <c r="G38" s="148">
        <v>4</v>
      </c>
      <c r="H38" s="148">
        <v>0</v>
      </c>
      <c r="I38" s="148">
        <v>1</v>
      </c>
      <c r="J38" s="148">
        <v>0</v>
      </c>
      <c r="K38" s="148">
        <v>0</v>
      </c>
      <c r="L38" s="148">
        <v>4</v>
      </c>
      <c r="M38" s="148">
        <v>0</v>
      </c>
      <c r="N38" s="148">
        <v>0</v>
      </c>
      <c r="O38" s="148">
        <v>0</v>
      </c>
      <c r="P38" s="148">
        <v>6</v>
      </c>
      <c r="Q38" s="149">
        <v>0</v>
      </c>
      <c r="R38" s="216">
        <f t="shared" si="0"/>
        <v>40</v>
      </c>
      <c r="S38" s="390">
        <f t="shared" si="1"/>
        <v>62</v>
      </c>
      <c r="T38" s="404"/>
      <c r="U38" s="365">
        <v>34</v>
      </c>
      <c r="V38" s="358">
        <v>0</v>
      </c>
      <c r="W38" s="359">
        <f t="shared" si="2"/>
        <v>34</v>
      </c>
      <c r="Y38" s="22">
        <v>30</v>
      </c>
    </row>
    <row r="39" spans="1:25">
      <c r="A39" s="22">
        <v>31</v>
      </c>
      <c r="B39" s="209" t="s">
        <v>41</v>
      </c>
      <c r="C39" s="151">
        <v>5</v>
      </c>
      <c r="D39" s="148">
        <v>1</v>
      </c>
      <c r="E39" s="148">
        <v>6</v>
      </c>
      <c r="F39" s="148">
        <v>0</v>
      </c>
      <c r="G39" s="148">
        <v>2</v>
      </c>
      <c r="H39" s="148">
        <v>0</v>
      </c>
      <c r="I39" s="148">
        <v>1</v>
      </c>
      <c r="J39" s="148">
        <v>0</v>
      </c>
      <c r="K39" s="148">
        <v>0</v>
      </c>
      <c r="L39" s="148">
        <v>0</v>
      </c>
      <c r="M39" s="148">
        <v>1</v>
      </c>
      <c r="N39" s="148">
        <v>0</v>
      </c>
      <c r="O39" s="148">
        <v>0</v>
      </c>
      <c r="P39" s="148">
        <v>3</v>
      </c>
      <c r="Q39" s="149">
        <v>4</v>
      </c>
      <c r="R39" s="216">
        <f t="shared" si="0"/>
        <v>23</v>
      </c>
      <c r="S39" s="390">
        <f t="shared" si="1"/>
        <v>22</v>
      </c>
      <c r="T39" s="404"/>
      <c r="U39" s="365">
        <v>15</v>
      </c>
      <c r="V39" s="358">
        <v>0</v>
      </c>
      <c r="W39" s="359">
        <f t="shared" si="2"/>
        <v>15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15</v>
      </c>
      <c r="D40" s="150">
        <v>0</v>
      </c>
      <c r="E40" s="150">
        <v>5</v>
      </c>
      <c r="F40" s="150">
        <v>1</v>
      </c>
      <c r="G40" s="150">
        <v>1</v>
      </c>
      <c r="H40" s="150">
        <v>0</v>
      </c>
      <c r="I40" s="150">
        <v>3</v>
      </c>
      <c r="J40" s="150">
        <v>1</v>
      </c>
      <c r="K40" s="150">
        <v>0</v>
      </c>
      <c r="L40" s="150">
        <v>1</v>
      </c>
      <c r="M40" s="150">
        <v>0</v>
      </c>
      <c r="N40" s="150">
        <v>0</v>
      </c>
      <c r="O40" s="150">
        <v>0</v>
      </c>
      <c r="P40" s="150">
        <v>3</v>
      </c>
      <c r="Q40" s="153">
        <v>1</v>
      </c>
      <c r="R40" s="391">
        <f>SUM(C40:Q40)</f>
        <v>31</v>
      </c>
      <c r="S40" s="392">
        <f t="shared" si="1"/>
        <v>62</v>
      </c>
      <c r="T40" s="404"/>
      <c r="U40" s="366">
        <v>31</v>
      </c>
      <c r="V40" s="361">
        <v>0</v>
      </c>
      <c r="W40" s="362">
        <f>U40+V40</f>
        <v>31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873</v>
      </c>
      <c r="D42" s="53">
        <f t="shared" si="3"/>
        <v>10</v>
      </c>
      <c r="E42" s="53">
        <f t="shared" si="3"/>
        <v>381</v>
      </c>
      <c r="F42" s="53">
        <f t="shared" si="3"/>
        <v>102</v>
      </c>
      <c r="G42" s="53">
        <f t="shared" si="3"/>
        <v>30</v>
      </c>
      <c r="H42" s="53">
        <f t="shared" si="3"/>
        <v>0</v>
      </c>
      <c r="I42" s="53">
        <f t="shared" si="3"/>
        <v>158</v>
      </c>
      <c r="J42" s="53">
        <f t="shared" si="3"/>
        <v>16</v>
      </c>
      <c r="K42" s="53">
        <f t="shared" si="3"/>
        <v>10</v>
      </c>
      <c r="L42" s="53">
        <f t="shared" si="3"/>
        <v>50</v>
      </c>
      <c r="M42" s="53">
        <f t="shared" si="3"/>
        <v>5</v>
      </c>
      <c r="N42" s="53">
        <f t="shared" si="3"/>
        <v>2</v>
      </c>
      <c r="O42" s="53">
        <f t="shared" si="3"/>
        <v>11</v>
      </c>
      <c r="P42" s="53">
        <f t="shared" si="3"/>
        <v>231</v>
      </c>
      <c r="Q42" s="227">
        <f t="shared" si="3"/>
        <v>27</v>
      </c>
      <c r="R42" s="399"/>
      <c r="S42" s="400"/>
      <c r="T42" s="397"/>
      <c r="U42" s="229">
        <f t="shared" si="3"/>
        <v>1367</v>
      </c>
      <c r="V42" s="230">
        <f t="shared" si="3"/>
        <v>0</v>
      </c>
      <c r="W42" s="231">
        <f t="shared" si="3"/>
        <v>1367</v>
      </c>
    </row>
    <row r="43" spans="1:25" ht="13.5" thickBot="1">
      <c r="A43" s="157" t="s">
        <v>43</v>
      </c>
      <c r="B43" s="156"/>
      <c r="C43" s="154">
        <f t="shared" ref="C43:Q43" si="4">C42/$W$42</f>
        <v>0.63862472567666417</v>
      </c>
      <c r="D43" s="155">
        <f t="shared" si="4"/>
        <v>7.3152889539136795E-3</v>
      </c>
      <c r="E43" s="155">
        <f t="shared" si="4"/>
        <v>0.27871250914411122</v>
      </c>
      <c r="F43" s="155">
        <f t="shared" si="4"/>
        <v>7.4615947329919538E-2</v>
      </c>
      <c r="G43" s="155">
        <f t="shared" si="4"/>
        <v>2.1945866861741038E-2</v>
      </c>
      <c r="H43" s="155">
        <f t="shared" si="4"/>
        <v>0</v>
      </c>
      <c r="I43" s="155">
        <f t="shared" si="4"/>
        <v>0.11558156547183614</v>
      </c>
      <c r="J43" s="155">
        <f t="shared" si="4"/>
        <v>1.1704462326261888E-2</v>
      </c>
      <c r="K43" s="155">
        <f t="shared" si="4"/>
        <v>7.3152889539136795E-3</v>
      </c>
      <c r="L43" s="155">
        <f t="shared" si="4"/>
        <v>3.6576444769568395E-2</v>
      </c>
      <c r="M43" s="155">
        <f t="shared" si="4"/>
        <v>3.6576444769568397E-3</v>
      </c>
      <c r="N43" s="155">
        <f t="shared" si="4"/>
        <v>1.463057790782736E-3</v>
      </c>
      <c r="O43" s="155">
        <f t="shared" si="4"/>
        <v>8.0468178493050477E-3</v>
      </c>
      <c r="P43" s="155">
        <f t="shared" si="4"/>
        <v>0.16898317483540601</v>
      </c>
      <c r="Q43" s="228">
        <f t="shared" si="4"/>
        <v>1.9751280175566936E-2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9" priority="1" stopIfTrue="1" operator="greaterThanOrEqual">
      <formula>0</formula>
    </cfRule>
    <cfRule type="cellIs" dxfId="1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52"/>
  <sheetViews>
    <sheetView topLeftCell="A5" zoomScale="160" zoomScaleNormal="160" workbookViewId="0">
      <pane xSplit="1" topLeftCell="B1" activePane="topRight" state="frozen"/>
      <selection activeCell="A6" sqref="A6"/>
      <selection pane="topRight" activeCell="A8" sqref="A8:XFD41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245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81" t="s">
        <v>246</v>
      </c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3"/>
      <c r="R7" s="226"/>
      <c r="S7" s="226"/>
      <c r="T7" s="226"/>
    </row>
    <row r="8" spans="1:25" ht="159.75" thickBot="1">
      <c r="A8" s="58" t="s">
        <v>1</v>
      </c>
      <c r="B8" s="159" t="s">
        <v>50</v>
      </c>
      <c r="C8" s="215" t="s">
        <v>61</v>
      </c>
      <c r="D8" s="215" t="s">
        <v>73</v>
      </c>
      <c r="E8" s="215" t="s">
        <v>85</v>
      </c>
      <c r="F8" s="215" t="s">
        <v>97</v>
      </c>
      <c r="G8" s="215" t="s">
        <v>109</v>
      </c>
      <c r="H8" s="215" t="s">
        <v>120</v>
      </c>
      <c r="I8" s="215" t="s">
        <v>132</v>
      </c>
      <c r="J8" s="215" t="s">
        <v>144</v>
      </c>
      <c r="K8" s="215" t="s">
        <v>156</v>
      </c>
      <c r="L8" s="215" t="s">
        <v>168</v>
      </c>
      <c r="M8" s="215" t="s">
        <v>186</v>
      </c>
      <c r="N8" s="215" t="s">
        <v>198</v>
      </c>
      <c r="O8" s="215" t="s">
        <v>210</v>
      </c>
      <c r="P8" s="215" t="s">
        <v>222</v>
      </c>
      <c r="Q8" s="215" t="s">
        <v>234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4</v>
      </c>
      <c r="D9" s="212">
        <v>3</v>
      </c>
      <c r="E9" s="212">
        <v>1</v>
      </c>
      <c r="F9" s="212">
        <v>0</v>
      </c>
      <c r="G9" s="212">
        <v>2</v>
      </c>
      <c r="H9" s="212">
        <v>0</v>
      </c>
      <c r="I9" s="212">
        <v>1</v>
      </c>
      <c r="J9" s="212">
        <v>0</v>
      </c>
      <c r="K9" s="212">
        <v>2</v>
      </c>
      <c r="L9" s="212">
        <v>0</v>
      </c>
      <c r="M9" s="212">
        <v>4</v>
      </c>
      <c r="N9" s="212">
        <v>1</v>
      </c>
      <c r="O9" s="212">
        <v>0</v>
      </c>
      <c r="P9" s="212">
        <v>0</v>
      </c>
      <c r="Q9" s="217">
        <v>1</v>
      </c>
      <c r="R9" s="216">
        <f>SUM(C9:Q9)</f>
        <v>19</v>
      </c>
      <c r="S9" s="390">
        <f>3*U9-R9</f>
        <v>53</v>
      </c>
      <c r="T9" s="403"/>
      <c r="U9" s="365">
        <v>24</v>
      </c>
      <c r="V9" s="358">
        <v>0</v>
      </c>
      <c r="W9" s="359">
        <f>U9+V9</f>
        <v>24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3</v>
      </c>
      <c r="D10" s="212">
        <v>0</v>
      </c>
      <c r="E10" s="212">
        <v>2</v>
      </c>
      <c r="F10" s="212">
        <v>1</v>
      </c>
      <c r="G10" s="212">
        <v>1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1</v>
      </c>
      <c r="N10" s="212">
        <v>1</v>
      </c>
      <c r="O10" s="212">
        <v>0</v>
      </c>
      <c r="P10" s="212">
        <v>0</v>
      </c>
      <c r="Q10" s="217">
        <v>0</v>
      </c>
      <c r="R10" s="216">
        <f t="shared" ref="R10:R39" si="0">SUM(C10:Q10)</f>
        <v>9</v>
      </c>
      <c r="S10" s="390">
        <f t="shared" ref="S10:S40" si="1">3*U10-R10</f>
        <v>114</v>
      </c>
      <c r="T10" s="403"/>
      <c r="U10" s="365">
        <v>41</v>
      </c>
      <c r="V10" s="358">
        <v>0</v>
      </c>
      <c r="W10" s="359">
        <f t="shared" ref="W10:W39" si="2">U10+V10</f>
        <v>41</v>
      </c>
      <c r="Y10" s="22">
        <v>2</v>
      </c>
    </row>
    <row r="11" spans="1:25">
      <c r="A11" s="22">
        <v>3</v>
      </c>
      <c r="B11" s="209" t="s">
        <v>15</v>
      </c>
      <c r="C11" s="216">
        <v>9</v>
      </c>
      <c r="D11" s="212">
        <v>11</v>
      </c>
      <c r="E11" s="212">
        <v>9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2</v>
      </c>
      <c r="N11" s="212">
        <v>0</v>
      </c>
      <c r="O11" s="212">
        <v>0</v>
      </c>
      <c r="P11" s="212">
        <v>0</v>
      </c>
      <c r="Q11" s="217">
        <v>1</v>
      </c>
      <c r="R11" s="216">
        <f t="shared" si="0"/>
        <v>32</v>
      </c>
      <c r="S11" s="390">
        <f t="shared" si="1"/>
        <v>82</v>
      </c>
      <c r="T11" s="403"/>
      <c r="U11" s="365">
        <v>38</v>
      </c>
      <c r="V11" s="358">
        <v>0</v>
      </c>
      <c r="W11" s="359">
        <f t="shared" si="2"/>
        <v>38</v>
      </c>
      <c r="Y11" s="22">
        <v>3</v>
      </c>
    </row>
    <row r="12" spans="1:25">
      <c r="A12" s="22">
        <v>4</v>
      </c>
      <c r="B12" s="209" t="s">
        <v>15</v>
      </c>
      <c r="C12" s="216">
        <v>10</v>
      </c>
      <c r="D12" s="212">
        <v>4</v>
      </c>
      <c r="E12" s="212">
        <v>4</v>
      </c>
      <c r="F12" s="212">
        <v>1</v>
      </c>
      <c r="G12" s="212">
        <v>1</v>
      </c>
      <c r="H12" s="212">
        <v>1</v>
      </c>
      <c r="I12" s="212">
        <v>1</v>
      </c>
      <c r="J12" s="212">
        <v>0</v>
      </c>
      <c r="K12" s="212">
        <v>0</v>
      </c>
      <c r="L12" s="212">
        <v>0</v>
      </c>
      <c r="M12" s="212">
        <v>2</v>
      </c>
      <c r="N12" s="212">
        <v>0</v>
      </c>
      <c r="O12" s="212">
        <v>0</v>
      </c>
      <c r="P12" s="212">
        <v>0</v>
      </c>
      <c r="Q12" s="217">
        <v>1</v>
      </c>
      <c r="R12" s="216">
        <f t="shared" si="0"/>
        <v>25</v>
      </c>
      <c r="S12" s="390">
        <f t="shared" si="1"/>
        <v>77</v>
      </c>
      <c r="T12" s="403"/>
      <c r="U12" s="365">
        <v>34</v>
      </c>
      <c r="V12" s="358">
        <v>0</v>
      </c>
      <c r="W12" s="359">
        <f t="shared" si="2"/>
        <v>34</v>
      </c>
      <c r="Y12" s="22">
        <v>4</v>
      </c>
    </row>
    <row r="13" spans="1:25">
      <c r="A13" s="22">
        <v>5</v>
      </c>
      <c r="B13" s="209" t="s">
        <v>15</v>
      </c>
      <c r="C13" s="216">
        <v>3</v>
      </c>
      <c r="D13" s="212">
        <v>2</v>
      </c>
      <c r="E13" s="212">
        <v>3</v>
      </c>
      <c r="F13" s="212">
        <v>1</v>
      </c>
      <c r="G13" s="212">
        <v>0</v>
      </c>
      <c r="H13" s="212">
        <v>0</v>
      </c>
      <c r="I13" s="212">
        <v>0</v>
      </c>
      <c r="J13" s="212">
        <v>0</v>
      </c>
      <c r="K13" s="212">
        <v>1</v>
      </c>
      <c r="L13" s="212">
        <v>0</v>
      </c>
      <c r="M13" s="212">
        <v>1</v>
      </c>
      <c r="N13" s="212">
        <v>1</v>
      </c>
      <c r="O13" s="212">
        <v>0</v>
      </c>
      <c r="P13" s="212">
        <v>0</v>
      </c>
      <c r="Q13" s="217">
        <v>0</v>
      </c>
      <c r="R13" s="216">
        <f t="shared" si="0"/>
        <v>12</v>
      </c>
      <c r="S13" s="390">
        <f t="shared" si="1"/>
        <v>66</v>
      </c>
      <c r="T13" s="403"/>
      <c r="U13" s="365">
        <v>26</v>
      </c>
      <c r="V13" s="358">
        <v>0</v>
      </c>
      <c r="W13" s="359">
        <f t="shared" si="2"/>
        <v>26</v>
      </c>
      <c r="Y13" s="22">
        <v>5</v>
      </c>
    </row>
    <row r="14" spans="1:25">
      <c r="A14" s="22">
        <v>6</v>
      </c>
      <c r="B14" s="209" t="s">
        <v>15</v>
      </c>
      <c r="C14" s="216">
        <v>11</v>
      </c>
      <c r="D14" s="212">
        <v>3</v>
      </c>
      <c r="E14" s="212">
        <v>2</v>
      </c>
      <c r="F14" s="212">
        <v>1</v>
      </c>
      <c r="G14" s="212">
        <v>1</v>
      </c>
      <c r="H14" s="212">
        <v>0</v>
      </c>
      <c r="I14" s="212">
        <v>1</v>
      </c>
      <c r="J14" s="212">
        <v>0</v>
      </c>
      <c r="K14" s="212">
        <v>1</v>
      </c>
      <c r="L14" s="212">
        <v>0</v>
      </c>
      <c r="M14" s="212">
        <v>3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23</v>
      </c>
      <c r="S14" s="390">
        <f t="shared" si="1"/>
        <v>70</v>
      </c>
      <c r="T14" s="403"/>
      <c r="U14" s="365">
        <v>31</v>
      </c>
      <c r="V14" s="358">
        <v>0</v>
      </c>
      <c r="W14" s="359">
        <f t="shared" si="2"/>
        <v>31</v>
      </c>
      <c r="Y14" s="22">
        <v>6</v>
      </c>
    </row>
    <row r="15" spans="1:25">
      <c r="A15" s="22">
        <v>7</v>
      </c>
      <c r="B15" s="209" t="s">
        <v>15</v>
      </c>
      <c r="C15" s="216">
        <v>4</v>
      </c>
      <c r="D15" s="212">
        <v>1</v>
      </c>
      <c r="E15" s="212">
        <v>1</v>
      </c>
      <c r="F15" s="212">
        <v>1</v>
      </c>
      <c r="G15" s="212">
        <v>0</v>
      </c>
      <c r="H15" s="212">
        <v>0</v>
      </c>
      <c r="I15" s="212">
        <v>2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1</v>
      </c>
      <c r="R15" s="216">
        <f t="shared" si="0"/>
        <v>10</v>
      </c>
      <c r="S15" s="390">
        <f t="shared" si="1"/>
        <v>86</v>
      </c>
      <c r="T15" s="403"/>
      <c r="U15" s="365">
        <v>32</v>
      </c>
      <c r="V15" s="358">
        <v>0</v>
      </c>
      <c r="W15" s="359">
        <f t="shared" si="2"/>
        <v>32</v>
      </c>
      <c r="Y15" s="22">
        <v>7</v>
      </c>
    </row>
    <row r="16" spans="1:25">
      <c r="A16" s="22">
        <v>8</v>
      </c>
      <c r="B16" s="209" t="s">
        <v>47</v>
      </c>
      <c r="C16" s="216">
        <v>6</v>
      </c>
      <c r="D16" s="212">
        <v>7</v>
      </c>
      <c r="E16" s="212">
        <v>1</v>
      </c>
      <c r="F16" s="212">
        <v>1</v>
      </c>
      <c r="G16" s="212">
        <v>1</v>
      </c>
      <c r="H16" s="212">
        <v>1</v>
      </c>
      <c r="I16" s="212">
        <v>0</v>
      </c>
      <c r="J16" s="212">
        <v>0</v>
      </c>
      <c r="K16" s="212">
        <v>2</v>
      </c>
      <c r="L16" s="212">
        <v>0</v>
      </c>
      <c r="M16" s="212">
        <v>2</v>
      </c>
      <c r="N16" s="212">
        <v>1</v>
      </c>
      <c r="O16" s="212">
        <v>1</v>
      </c>
      <c r="P16" s="212">
        <v>0</v>
      </c>
      <c r="Q16" s="217">
        <v>0</v>
      </c>
      <c r="R16" s="216">
        <f t="shared" si="0"/>
        <v>23</v>
      </c>
      <c r="S16" s="390">
        <f t="shared" si="1"/>
        <v>52</v>
      </c>
      <c r="T16" s="403"/>
      <c r="U16" s="365">
        <v>25</v>
      </c>
      <c r="V16" s="358">
        <v>0</v>
      </c>
      <c r="W16" s="359">
        <f t="shared" si="2"/>
        <v>25</v>
      </c>
      <c r="Y16" s="22">
        <v>8</v>
      </c>
    </row>
    <row r="17" spans="1:25">
      <c r="A17" s="22">
        <v>9</v>
      </c>
      <c r="B17" s="209" t="s">
        <v>16</v>
      </c>
      <c r="C17" s="216">
        <v>2</v>
      </c>
      <c r="D17" s="212">
        <v>2</v>
      </c>
      <c r="E17" s="212">
        <v>3</v>
      </c>
      <c r="F17" s="212">
        <v>0</v>
      </c>
      <c r="G17" s="212">
        <v>3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5</v>
      </c>
      <c r="N17" s="212">
        <v>1</v>
      </c>
      <c r="O17" s="212">
        <v>0</v>
      </c>
      <c r="P17" s="212">
        <v>0</v>
      </c>
      <c r="Q17" s="217">
        <v>0</v>
      </c>
      <c r="R17" s="216">
        <f t="shared" si="0"/>
        <v>16</v>
      </c>
      <c r="S17" s="390">
        <f t="shared" si="1"/>
        <v>68</v>
      </c>
      <c r="T17" s="403"/>
      <c r="U17" s="365">
        <v>28</v>
      </c>
      <c r="V17" s="358">
        <v>0</v>
      </c>
      <c r="W17" s="359">
        <f t="shared" si="2"/>
        <v>28</v>
      </c>
      <c r="Y17" s="22">
        <v>9</v>
      </c>
    </row>
    <row r="18" spans="1:25">
      <c r="A18" s="22" t="s">
        <v>17</v>
      </c>
      <c r="B18" s="209" t="s">
        <v>16</v>
      </c>
      <c r="C18" s="216">
        <v>8</v>
      </c>
      <c r="D18" s="212">
        <v>5</v>
      </c>
      <c r="E18" s="212">
        <v>3</v>
      </c>
      <c r="F18" s="212">
        <v>1</v>
      </c>
      <c r="G18" s="212">
        <v>0</v>
      </c>
      <c r="H18" s="212">
        <v>0</v>
      </c>
      <c r="I18" s="212">
        <v>1</v>
      </c>
      <c r="J18" s="212">
        <v>0</v>
      </c>
      <c r="K18" s="212">
        <v>0</v>
      </c>
      <c r="L18" s="212">
        <v>0</v>
      </c>
      <c r="M18" s="212">
        <v>2</v>
      </c>
      <c r="N18" s="212">
        <v>1</v>
      </c>
      <c r="O18" s="212">
        <v>0</v>
      </c>
      <c r="P18" s="212">
        <v>0</v>
      </c>
      <c r="Q18" s="217">
        <v>0</v>
      </c>
      <c r="R18" s="216">
        <f t="shared" si="0"/>
        <v>21</v>
      </c>
      <c r="S18" s="390">
        <f t="shared" si="1"/>
        <v>84</v>
      </c>
      <c r="T18" s="403"/>
      <c r="U18" s="365">
        <v>35</v>
      </c>
      <c r="V18" s="358">
        <v>0</v>
      </c>
      <c r="W18" s="359">
        <f t="shared" si="2"/>
        <v>35</v>
      </c>
      <c r="Y18" s="22" t="s">
        <v>17</v>
      </c>
    </row>
    <row r="19" spans="1:25">
      <c r="A19" s="22" t="s">
        <v>18</v>
      </c>
      <c r="B19" s="209" t="s">
        <v>16</v>
      </c>
      <c r="C19" s="216">
        <v>12</v>
      </c>
      <c r="D19" s="212">
        <v>2</v>
      </c>
      <c r="E19" s="212">
        <v>4</v>
      </c>
      <c r="F19" s="212">
        <v>1</v>
      </c>
      <c r="G19" s="212">
        <v>1</v>
      </c>
      <c r="H19" s="212">
        <v>1</v>
      </c>
      <c r="I19" s="212">
        <v>0</v>
      </c>
      <c r="J19" s="212">
        <v>0</v>
      </c>
      <c r="K19" s="212">
        <v>1</v>
      </c>
      <c r="L19" s="212">
        <v>0</v>
      </c>
      <c r="M19" s="212">
        <v>1</v>
      </c>
      <c r="N19" s="212">
        <v>1</v>
      </c>
      <c r="O19" s="212">
        <v>0</v>
      </c>
      <c r="P19" s="212">
        <v>0</v>
      </c>
      <c r="Q19" s="217">
        <v>1</v>
      </c>
      <c r="R19" s="216">
        <f t="shared" si="0"/>
        <v>25</v>
      </c>
      <c r="S19" s="390">
        <f t="shared" si="1"/>
        <v>116</v>
      </c>
      <c r="T19" s="403"/>
      <c r="U19" s="365">
        <v>47</v>
      </c>
      <c r="V19" s="358">
        <v>0</v>
      </c>
      <c r="W19" s="359">
        <f t="shared" si="2"/>
        <v>47</v>
      </c>
      <c r="Y19" s="22" t="s">
        <v>18</v>
      </c>
    </row>
    <row r="20" spans="1:25">
      <c r="A20" s="22" t="s">
        <v>19</v>
      </c>
      <c r="B20" s="209" t="s">
        <v>21</v>
      </c>
      <c r="C20" s="216">
        <v>8</v>
      </c>
      <c r="D20" s="212">
        <v>2</v>
      </c>
      <c r="E20" s="212">
        <v>7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1</v>
      </c>
      <c r="L20" s="212">
        <v>0</v>
      </c>
      <c r="M20" s="212">
        <v>1</v>
      </c>
      <c r="N20" s="212">
        <v>0</v>
      </c>
      <c r="O20" s="212">
        <v>0</v>
      </c>
      <c r="P20" s="212">
        <v>0</v>
      </c>
      <c r="Q20" s="217">
        <v>0</v>
      </c>
      <c r="R20" s="216">
        <f t="shared" si="0"/>
        <v>19</v>
      </c>
      <c r="S20" s="390">
        <f t="shared" si="1"/>
        <v>101</v>
      </c>
      <c r="T20" s="403"/>
      <c r="U20" s="365">
        <v>40</v>
      </c>
      <c r="V20" s="358">
        <v>0</v>
      </c>
      <c r="W20" s="359">
        <f t="shared" si="2"/>
        <v>40</v>
      </c>
      <c r="Y20" s="22" t="s">
        <v>19</v>
      </c>
    </row>
    <row r="21" spans="1:25">
      <c r="A21" s="22" t="s">
        <v>20</v>
      </c>
      <c r="B21" s="209" t="s">
        <v>21</v>
      </c>
      <c r="C21" s="216">
        <v>3</v>
      </c>
      <c r="D21" s="212">
        <v>2</v>
      </c>
      <c r="E21" s="212">
        <v>1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1</v>
      </c>
      <c r="P21" s="212">
        <v>0</v>
      </c>
      <c r="Q21" s="217">
        <v>0</v>
      </c>
      <c r="R21" s="216">
        <f t="shared" si="0"/>
        <v>7</v>
      </c>
      <c r="S21" s="390">
        <f t="shared" si="1"/>
        <v>74</v>
      </c>
      <c r="T21" s="403"/>
      <c r="U21" s="365">
        <v>27</v>
      </c>
      <c r="V21" s="358">
        <v>0</v>
      </c>
      <c r="W21" s="359">
        <f t="shared" si="2"/>
        <v>27</v>
      </c>
      <c r="Y21" s="22" t="s">
        <v>20</v>
      </c>
    </row>
    <row r="22" spans="1:25">
      <c r="A22" s="22" t="s">
        <v>22</v>
      </c>
      <c r="B22" s="209" t="s">
        <v>21</v>
      </c>
      <c r="C22" s="216">
        <v>7</v>
      </c>
      <c r="D22" s="212">
        <v>8</v>
      </c>
      <c r="E22" s="212">
        <v>3</v>
      </c>
      <c r="F22" s="212">
        <v>2</v>
      </c>
      <c r="G22" s="212">
        <v>2</v>
      </c>
      <c r="H22" s="212">
        <v>0</v>
      </c>
      <c r="I22" s="212">
        <v>3</v>
      </c>
      <c r="J22" s="212">
        <v>0</v>
      </c>
      <c r="K22" s="212">
        <v>2</v>
      </c>
      <c r="L22" s="212">
        <v>0</v>
      </c>
      <c r="M22" s="212">
        <v>4</v>
      </c>
      <c r="N22" s="212">
        <v>0</v>
      </c>
      <c r="O22" s="212">
        <v>0</v>
      </c>
      <c r="P22" s="212">
        <v>0</v>
      </c>
      <c r="Q22" s="217">
        <v>2</v>
      </c>
      <c r="R22" s="216">
        <f t="shared" si="0"/>
        <v>33</v>
      </c>
      <c r="S22" s="390">
        <f t="shared" si="1"/>
        <v>111</v>
      </c>
      <c r="T22" s="403"/>
      <c r="U22" s="365">
        <v>48</v>
      </c>
      <c r="V22" s="358">
        <v>0</v>
      </c>
      <c r="W22" s="359">
        <f t="shared" si="2"/>
        <v>48</v>
      </c>
      <c r="Y22" s="22" t="s">
        <v>22</v>
      </c>
    </row>
    <row r="23" spans="1:25">
      <c r="A23" s="22" t="s">
        <v>23</v>
      </c>
      <c r="B23" s="209" t="s">
        <v>21</v>
      </c>
      <c r="C23" s="216">
        <v>11</v>
      </c>
      <c r="D23" s="212">
        <v>4</v>
      </c>
      <c r="E23" s="212">
        <v>1</v>
      </c>
      <c r="F23" s="212">
        <v>3</v>
      </c>
      <c r="G23" s="212">
        <v>0</v>
      </c>
      <c r="H23" s="212">
        <v>1</v>
      </c>
      <c r="I23" s="212">
        <v>1</v>
      </c>
      <c r="J23" s="212">
        <v>3</v>
      </c>
      <c r="K23" s="212">
        <v>2</v>
      </c>
      <c r="L23" s="212">
        <v>0</v>
      </c>
      <c r="M23" s="212">
        <v>0</v>
      </c>
      <c r="N23" s="212">
        <v>1</v>
      </c>
      <c r="O23" s="212">
        <v>0</v>
      </c>
      <c r="P23" s="212">
        <v>0</v>
      </c>
      <c r="Q23" s="217">
        <v>1</v>
      </c>
      <c r="R23" s="216">
        <f t="shared" si="0"/>
        <v>28</v>
      </c>
      <c r="S23" s="390">
        <f t="shared" si="1"/>
        <v>113</v>
      </c>
      <c r="T23" s="403"/>
      <c r="U23" s="365">
        <v>47</v>
      </c>
      <c r="V23" s="358">
        <v>0</v>
      </c>
      <c r="W23" s="359">
        <f t="shared" si="2"/>
        <v>47</v>
      </c>
      <c r="Y23" s="22" t="s">
        <v>23</v>
      </c>
    </row>
    <row r="24" spans="1:25">
      <c r="A24" s="22" t="s">
        <v>24</v>
      </c>
      <c r="B24" s="209" t="s">
        <v>21</v>
      </c>
      <c r="C24" s="216">
        <v>3</v>
      </c>
      <c r="D24" s="212">
        <v>2</v>
      </c>
      <c r="E24" s="212">
        <v>1</v>
      </c>
      <c r="F24" s="212">
        <v>1</v>
      </c>
      <c r="G24" s="212">
        <v>0</v>
      </c>
      <c r="H24" s="212">
        <v>0</v>
      </c>
      <c r="I24" s="212">
        <v>1</v>
      </c>
      <c r="J24" s="212">
        <v>0</v>
      </c>
      <c r="K24" s="212">
        <v>1</v>
      </c>
      <c r="L24" s="212">
        <v>0</v>
      </c>
      <c r="M24" s="212">
        <v>1</v>
      </c>
      <c r="N24" s="212">
        <v>0</v>
      </c>
      <c r="O24" s="212">
        <v>0</v>
      </c>
      <c r="P24" s="212">
        <v>0</v>
      </c>
      <c r="Q24" s="217">
        <v>0</v>
      </c>
      <c r="R24" s="216">
        <f t="shared" si="0"/>
        <v>10</v>
      </c>
      <c r="S24" s="390">
        <f t="shared" si="1"/>
        <v>35</v>
      </c>
      <c r="T24" s="403"/>
      <c r="U24" s="365">
        <v>15</v>
      </c>
      <c r="V24" s="358">
        <v>0</v>
      </c>
      <c r="W24" s="359">
        <f t="shared" si="2"/>
        <v>15</v>
      </c>
      <c r="Y24" s="22" t="s">
        <v>24</v>
      </c>
    </row>
    <row r="25" spans="1:25">
      <c r="A25" s="22" t="s">
        <v>25</v>
      </c>
      <c r="B25" s="209" t="s">
        <v>21</v>
      </c>
      <c r="C25" s="216">
        <v>7</v>
      </c>
      <c r="D25" s="212">
        <v>2</v>
      </c>
      <c r="E25" s="212">
        <v>0</v>
      </c>
      <c r="F25" s="212">
        <v>0</v>
      </c>
      <c r="G25" s="212">
        <v>1</v>
      </c>
      <c r="H25" s="212">
        <v>0</v>
      </c>
      <c r="I25" s="212">
        <v>1</v>
      </c>
      <c r="J25" s="212">
        <v>0</v>
      </c>
      <c r="K25" s="212">
        <v>2</v>
      </c>
      <c r="L25" s="212">
        <v>0</v>
      </c>
      <c r="M25" s="212">
        <v>0</v>
      </c>
      <c r="N25" s="212">
        <v>2</v>
      </c>
      <c r="O25" s="212">
        <v>0</v>
      </c>
      <c r="P25" s="212">
        <v>0</v>
      </c>
      <c r="Q25" s="217">
        <v>0</v>
      </c>
      <c r="R25" s="216">
        <f t="shared" si="0"/>
        <v>15</v>
      </c>
      <c r="S25" s="390">
        <f t="shared" si="1"/>
        <v>93</v>
      </c>
      <c r="T25" s="403"/>
      <c r="U25" s="365">
        <v>36</v>
      </c>
      <c r="V25" s="358">
        <v>0</v>
      </c>
      <c r="W25" s="359">
        <f t="shared" si="2"/>
        <v>36</v>
      </c>
      <c r="Y25" s="22" t="s">
        <v>25</v>
      </c>
    </row>
    <row r="26" spans="1:25">
      <c r="A26" s="22" t="s">
        <v>26</v>
      </c>
      <c r="B26" s="209" t="s">
        <v>48</v>
      </c>
      <c r="C26" s="216">
        <v>3</v>
      </c>
      <c r="D26" s="212">
        <v>4</v>
      </c>
      <c r="E26" s="212">
        <v>6</v>
      </c>
      <c r="F26" s="212">
        <v>2</v>
      </c>
      <c r="G26" s="212">
        <v>0</v>
      </c>
      <c r="H26" s="212">
        <v>0</v>
      </c>
      <c r="I26" s="212">
        <v>0</v>
      </c>
      <c r="J26" s="212">
        <v>0</v>
      </c>
      <c r="K26" s="212">
        <v>3</v>
      </c>
      <c r="L26" s="212">
        <v>0</v>
      </c>
      <c r="M26" s="212">
        <v>3</v>
      </c>
      <c r="N26" s="212">
        <v>0</v>
      </c>
      <c r="O26" s="212">
        <v>0</v>
      </c>
      <c r="P26" s="212">
        <v>0</v>
      </c>
      <c r="Q26" s="217">
        <v>0</v>
      </c>
      <c r="R26" s="216">
        <f t="shared" si="0"/>
        <v>21</v>
      </c>
      <c r="S26" s="390">
        <f t="shared" si="1"/>
        <v>78</v>
      </c>
      <c r="T26" s="403"/>
      <c r="U26" s="365">
        <v>33</v>
      </c>
      <c r="V26" s="358">
        <v>0</v>
      </c>
      <c r="W26" s="359">
        <f t="shared" si="2"/>
        <v>33</v>
      </c>
      <c r="Y26" s="22" t="s">
        <v>26</v>
      </c>
    </row>
    <row r="27" spans="1:25">
      <c r="A27" s="22" t="s">
        <v>28</v>
      </c>
      <c r="B27" s="209" t="s">
        <v>27</v>
      </c>
      <c r="C27" s="216">
        <v>1</v>
      </c>
      <c r="D27" s="212">
        <v>0</v>
      </c>
      <c r="E27" s="212">
        <v>0</v>
      </c>
      <c r="F27" s="212">
        <v>1</v>
      </c>
      <c r="G27" s="212">
        <v>0</v>
      </c>
      <c r="H27" s="212">
        <v>0</v>
      </c>
      <c r="I27" s="212">
        <v>1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1</v>
      </c>
      <c r="Q27" s="217">
        <v>1</v>
      </c>
      <c r="R27" s="216">
        <f t="shared" si="0"/>
        <v>5</v>
      </c>
      <c r="S27" s="390">
        <f t="shared" si="1"/>
        <v>73</v>
      </c>
      <c r="T27" s="403"/>
      <c r="U27" s="365">
        <v>26</v>
      </c>
      <c r="V27" s="358">
        <v>0</v>
      </c>
      <c r="W27" s="359">
        <f t="shared" si="2"/>
        <v>26</v>
      </c>
      <c r="Y27" s="22" t="s">
        <v>28</v>
      </c>
    </row>
    <row r="28" spans="1:25">
      <c r="A28" s="22" t="s">
        <v>29</v>
      </c>
      <c r="B28" s="209" t="s">
        <v>27</v>
      </c>
      <c r="C28" s="216">
        <v>14</v>
      </c>
      <c r="D28" s="212">
        <v>7</v>
      </c>
      <c r="E28" s="212">
        <v>2</v>
      </c>
      <c r="F28" s="212">
        <v>1</v>
      </c>
      <c r="G28" s="212">
        <v>2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4</v>
      </c>
      <c r="N28" s="212">
        <v>1</v>
      </c>
      <c r="O28" s="212">
        <v>0</v>
      </c>
      <c r="P28" s="212">
        <v>1</v>
      </c>
      <c r="Q28" s="217">
        <v>0</v>
      </c>
      <c r="R28" s="216">
        <f t="shared" si="0"/>
        <v>32</v>
      </c>
      <c r="S28" s="390">
        <f t="shared" si="1"/>
        <v>106</v>
      </c>
      <c r="T28" s="403"/>
      <c r="U28" s="365">
        <v>46</v>
      </c>
      <c r="V28" s="358">
        <v>0</v>
      </c>
      <c r="W28" s="359">
        <f t="shared" si="2"/>
        <v>46</v>
      </c>
      <c r="Y28" s="22" t="s">
        <v>29</v>
      </c>
    </row>
    <row r="29" spans="1:25">
      <c r="A29" s="22" t="s">
        <v>30</v>
      </c>
      <c r="B29" s="209" t="s">
        <v>27</v>
      </c>
      <c r="C29" s="216">
        <v>9</v>
      </c>
      <c r="D29" s="212">
        <v>1</v>
      </c>
      <c r="E29" s="212">
        <v>1</v>
      </c>
      <c r="F29" s="212">
        <v>1</v>
      </c>
      <c r="G29" s="212">
        <v>0</v>
      </c>
      <c r="H29" s="212">
        <v>0</v>
      </c>
      <c r="I29" s="212">
        <v>0</v>
      </c>
      <c r="J29" s="212">
        <v>0</v>
      </c>
      <c r="K29" s="212">
        <v>1</v>
      </c>
      <c r="L29" s="212">
        <v>0</v>
      </c>
      <c r="M29" s="212">
        <v>1</v>
      </c>
      <c r="N29" s="212">
        <v>1</v>
      </c>
      <c r="O29" s="212">
        <v>0</v>
      </c>
      <c r="P29" s="212">
        <v>0</v>
      </c>
      <c r="Q29" s="217">
        <v>0</v>
      </c>
      <c r="R29" s="216">
        <f t="shared" si="0"/>
        <v>15</v>
      </c>
      <c r="S29" s="390">
        <f t="shared" si="1"/>
        <v>96</v>
      </c>
      <c r="T29" s="403"/>
      <c r="U29" s="365">
        <v>37</v>
      </c>
      <c r="V29" s="358">
        <v>0</v>
      </c>
      <c r="W29" s="359">
        <f t="shared" si="2"/>
        <v>37</v>
      </c>
      <c r="Y29" s="22" t="s">
        <v>30</v>
      </c>
    </row>
    <row r="30" spans="1:25">
      <c r="A30" s="22" t="s">
        <v>32</v>
      </c>
      <c r="B30" s="209" t="s">
        <v>31</v>
      </c>
      <c r="C30" s="216">
        <v>5</v>
      </c>
      <c r="D30" s="212">
        <v>2</v>
      </c>
      <c r="E30" s="212">
        <v>4</v>
      </c>
      <c r="F30" s="212">
        <v>1</v>
      </c>
      <c r="G30" s="212">
        <v>0</v>
      </c>
      <c r="H30" s="212">
        <v>0</v>
      </c>
      <c r="I30" s="212">
        <v>1</v>
      </c>
      <c r="J30" s="212">
        <v>0</v>
      </c>
      <c r="K30" s="212">
        <v>1</v>
      </c>
      <c r="L30" s="212">
        <v>0</v>
      </c>
      <c r="M30" s="212">
        <v>3</v>
      </c>
      <c r="N30" s="212">
        <v>2</v>
      </c>
      <c r="O30" s="212">
        <v>0</v>
      </c>
      <c r="P30" s="212">
        <v>0</v>
      </c>
      <c r="Q30" s="217">
        <v>0</v>
      </c>
      <c r="R30" s="216">
        <f t="shared" si="0"/>
        <v>19</v>
      </c>
      <c r="S30" s="390">
        <f t="shared" si="1"/>
        <v>86</v>
      </c>
      <c r="T30" s="403"/>
      <c r="U30" s="365">
        <v>35</v>
      </c>
      <c r="V30" s="358">
        <v>0</v>
      </c>
      <c r="W30" s="359">
        <f t="shared" si="2"/>
        <v>35</v>
      </c>
      <c r="Y30" s="22" t="s">
        <v>32</v>
      </c>
    </row>
    <row r="31" spans="1:25">
      <c r="A31" s="22" t="s">
        <v>33</v>
      </c>
      <c r="B31" s="209" t="s">
        <v>31</v>
      </c>
      <c r="C31" s="216">
        <v>6</v>
      </c>
      <c r="D31" s="212">
        <v>4</v>
      </c>
      <c r="E31" s="212">
        <v>4</v>
      </c>
      <c r="F31" s="212">
        <v>0</v>
      </c>
      <c r="G31" s="212">
        <v>1</v>
      </c>
      <c r="H31" s="212">
        <v>0</v>
      </c>
      <c r="I31" s="212">
        <v>0</v>
      </c>
      <c r="J31" s="212">
        <v>0</v>
      </c>
      <c r="K31" s="212">
        <v>2</v>
      </c>
      <c r="L31" s="212">
        <v>0</v>
      </c>
      <c r="M31" s="212">
        <v>2</v>
      </c>
      <c r="N31" s="212">
        <v>0</v>
      </c>
      <c r="O31" s="212">
        <v>0</v>
      </c>
      <c r="P31" s="212">
        <v>0</v>
      </c>
      <c r="Q31" s="217">
        <v>0</v>
      </c>
      <c r="R31" s="216">
        <f t="shared" si="0"/>
        <v>19</v>
      </c>
      <c r="S31" s="390">
        <f t="shared" si="1"/>
        <v>107</v>
      </c>
      <c r="T31" s="403"/>
      <c r="U31" s="365">
        <v>42</v>
      </c>
      <c r="V31" s="358">
        <v>0</v>
      </c>
      <c r="W31" s="359">
        <f t="shared" si="2"/>
        <v>42</v>
      </c>
      <c r="Y31" s="22" t="s">
        <v>33</v>
      </c>
    </row>
    <row r="32" spans="1:25">
      <c r="A32" s="22" t="s">
        <v>34</v>
      </c>
      <c r="B32" s="209" t="s">
        <v>31</v>
      </c>
      <c r="C32" s="216">
        <v>8</v>
      </c>
      <c r="D32" s="212">
        <v>1</v>
      </c>
      <c r="E32" s="212">
        <v>1</v>
      </c>
      <c r="F32" s="212">
        <v>3</v>
      </c>
      <c r="G32" s="212">
        <v>1</v>
      </c>
      <c r="H32" s="212">
        <v>0</v>
      </c>
      <c r="I32" s="212">
        <v>2</v>
      </c>
      <c r="J32" s="212">
        <v>0</v>
      </c>
      <c r="K32" s="212">
        <v>0</v>
      </c>
      <c r="L32" s="212">
        <v>0</v>
      </c>
      <c r="M32" s="212">
        <v>2</v>
      </c>
      <c r="N32" s="212">
        <v>1</v>
      </c>
      <c r="O32" s="212">
        <v>0</v>
      </c>
      <c r="P32" s="212">
        <v>0</v>
      </c>
      <c r="Q32" s="217">
        <v>1</v>
      </c>
      <c r="R32" s="216">
        <f t="shared" si="0"/>
        <v>20</v>
      </c>
      <c r="S32" s="390">
        <f t="shared" si="1"/>
        <v>115</v>
      </c>
      <c r="T32" s="403"/>
      <c r="U32" s="365">
        <v>45</v>
      </c>
      <c r="V32" s="358">
        <v>0</v>
      </c>
      <c r="W32" s="359">
        <f t="shared" si="2"/>
        <v>45</v>
      </c>
      <c r="Y32" s="22" t="s">
        <v>34</v>
      </c>
    </row>
    <row r="33" spans="1:25">
      <c r="A33" s="22" t="s">
        <v>35</v>
      </c>
      <c r="B33" s="209" t="s">
        <v>31</v>
      </c>
      <c r="C33" s="216">
        <v>5</v>
      </c>
      <c r="D33" s="212">
        <v>9</v>
      </c>
      <c r="E33" s="212">
        <v>4</v>
      </c>
      <c r="F33" s="212">
        <v>0</v>
      </c>
      <c r="G33" s="212">
        <v>0</v>
      </c>
      <c r="H33" s="212">
        <v>0</v>
      </c>
      <c r="I33" s="212">
        <v>0</v>
      </c>
      <c r="J33" s="212">
        <v>1</v>
      </c>
      <c r="K33" s="212">
        <v>0</v>
      </c>
      <c r="L33" s="212">
        <v>0</v>
      </c>
      <c r="M33" s="212">
        <v>3</v>
      </c>
      <c r="N33" s="212">
        <v>2</v>
      </c>
      <c r="O33" s="212">
        <v>2</v>
      </c>
      <c r="P33" s="212">
        <v>0</v>
      </c>
      <c r="Q33" s="217">
        <v>0</v>
      </c>
      <c r="R33" s="216">
        <f t="shared" si="0"/>
        <v>26</v>
      </c>
      <c r="S33" s="390">
        <f t="shared" si="1"/>
        <v>118</v>
      </c>
      <c r="T33" s="403"/>
      <c r="U33" s="365">
        <v>48</v>
      </c>
      <c r="V33" s="358">
        <v>0</v>
      </c>
      <c r="W33" s="359">
        <f t="shared" si="2"/>
        <v>48</v>
      </c>
      <c r="Y33" s="22" t="s">
        <v>35</v>
      </c>
    </row>
    <row r="34" spans="1:25">
      <c r="A34" s="22" t="s">
        <v>36</v>
      </c>
      <c r="B34" s="209" t="s">
        <v>31</v>
      </c>
      <c r="C34" s="216">
        <v>9</v>
      </c>
      <c r="D34" s="212">
        <v>3</v>
      </c>
      <c r="E34" s="212">
        <v>4</v>
      </c>
      <c r="F34" s="212">
        <v>4</v>
      </c>
      <c r="G34" s="212">
        <v>0</v>
      </c>
      <c r="H34" s="212">
        <v>0</v>
      </c>
      <c r="I34" s="212">
        <v>1</v>
      </c>
      <c r="J34" s="212">
        <v>0</v>
      </c>
      <c r="K34" s="212">
        <v>5</v>
      </c>
      <c r="L34" s="212">
        <v>0</v>
      </c>
      <c r="M34" s="212">
        <v>3</v>
      </c>
      <c r="N34" s="212">
        <v>0</v>
      </c>
      <c r="O34" s="212">
        <v>0</v>
      </c>
      <c r="P34" s="212">
        <v>0</v>
      </c>
      <c r="Q34" s="217">
        <v>0</v>
      </c>
      <c r="R34" s="216">
        <f t="shared" si="0"/>
        <v>29</v>
      </c>
      <c r="S34" s="390">
        <f t="shared" si="1"/>
        <v>100</v>
      </c>
      <c r="T34" s="403"/>
      <c r="U34" s="365">
        <v>43</v>
      </c>
      <c r="V34" s="358">
        <v>0</v>
      </c>
      <c r="W34" s="359">
        <f t="shared" si="2"/>
        <v>43</v>
      </c>
      <c r="Y34" s="22" t="s">
        <v>36</v>
      </c>
    </row>
    <row r="35" spans="1:25">
      <c r="A35" s="22" t="s">
        <v>38</v>
      </c>
      <c r="B35" s="209" t="s">
        <v>37</v>
      </c>
      <c r="C35" s="216">
        <v>8</v>
      </c>
      <c r="D35" s="212">
        <v>3</v>
      </c>
      <c r="E35" s="212">
        <v>1</v>
      </c>
      <c r="F35" s="212">
        <v>2</v>
      </c>
      <c r="G35" s="212">
        <v>0</v>
      </c>
      <c r="H35" s="212">
        <v>0</v>
      </c>
      <c r="I35" s="212">
        <v>1</v>
      </c>
      <c r="J35" s="212">
        <v>0</v>
      </c>
      <c r="K35" s="212">
        <v>2</v>
      </c>
      <c r="L35" s="212">
        <v>0</v>
      </c>
      <c r="M35" s="212">
        <v>3</v>
      </c>
      <c r="N35" s="212">
        <v>0</v>
      </c>
      <c r="O35" s="212">
        <v>0</v>
      </c>
      <c r="P35" s="212">
        <v>0</v>
      </c>
      <c r="Q35" s="217">
        <v>2</v>
      </c>
      <c r="R35" s="216">
        <f t="shared" si="0"/>
        <v>22</v>
      </c>
      <c r="S35" s="390">
        <f t="shared" si="1"/>
        <v>125</v>
      </c>
      <c r="T35" s="403"/>
      <c r="U35" s="365">
        <v>49</v>
      </c>
      <c r="V35" s="358">
        <v>0</v>
      </c>
      <c r="W35" s="359">
        <f t="shared" si="2"/>
        <v>49</v>
      </c>
      <c r="Y35" s="22" t="s">
        <v>38</v>
      </c>
    </row>
    <row r="36" spans="1:25">
      <c r="A36" s="22" t="s">
        <v>39</v>
      </c>
      <c r="B36" s="209" t="s">
        <v>37</v>
      </c>
      <c r="C36" s="216">
        <v>5</v>
      </c>
      <c r="D36" s="212">
        <v>1</v>
      </c>
      <c r="E36" s="212">
        <v>4</v>
      </c>
      <c r="F36" s="212">
        <v>2</v>
      </c>
      <c r="G36" s="212">
        <v>1</v>
      </c>
      <c r="H36" s="212">
        <v>0</v>
      </c>
      <c r="I36" s="212">
        <v>1</v>
      </c>
      <c r="J36" s="212">
        <v>0</v>
      </c>
      <c r="K36" s="212">
        <v>1</v>
      </c>
      <c r="L36" s="212">
        <v>0</v>
      </c>
      <c r="M36" s="212">
        <v>2</v>
      </c>
      <c r="N36" s="212">
        <v>1</v>
      </c>
      <c r="O36" s="212">
        <v>0</v>
      </c>
      <c r="P36" s="212">
        <v>0</v>
      </c>
      <c r="Q36" s="217">
        <v>0</v>
      </c>
      <c r="R36" s="216">
        <f t="shared" si="0"/>
        <v>18</v>
      </c>
      <c r="S36" s="390">
        <f t="shared" si="1"/>
        <v>90</v>
      </c>
      <c r="T36" s="403"/>
      <c r="U36" s="365">
        <v>36</v>
      </c>
      <c r="V36" s="358">
        <v>0</v>
      </c>
      <c r="W36" s="359">
        <f t="shared" si="2"/>
        <v>36</v>
      </c>
      <c r="Y36" s="22" t="s">
        <v>39</v>
      </c>
    </row>
    <row r="37" spans="1:25">
      <c r="A37" s="22" t="s">
        <v>40</v>
      </c>
      <c r="B37" s="209" t="s">
        <v>37</v>
      </c>
      <c r="C37" s="151">
        <v>4</v>
      </c>
      <c r="D37" s="148">
        <v>1</v>
      </c>
      <c r="E37" s="148">
        <v>0</v>
      </c>
      <c r="F37" s="148">
        <v>0</v>
      </c>
      <c r="G37" s="148">
        <v>1</v>
      </c>
      <c r="H37" s="148">
        <v>1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7</v>
      </c>
      <c r="S37" s="390">
        <f t="shared" si="1"/>
        <v>110</v>
      </c>
      <c r="T37" s="404"/>
      <c r="U37" s="365">
        <v>39</v>
      </c>
      <c r="V37" s="358">
        <v>0</v>
      </c>
      <c r="W37" s="359">
        <f t="shared" si="2"/>
        <v>39</v>
      </c>
      <c r="Y37" s="22" t="s">
        <v>40</v>
      </c>
    </row>
    <row r="38" spans="1:25">
      <c r="A38" s="22">
        <v>30</v>
      </c>
      <c r="B38" s="209" t="s">
        <v>37</v>
      </c>
      <c r="C38" s="151">
        <v>6</v>
      </c>
      <c r="D38" s="148">
        <v>3</v>
      </c>
      <c r="E38" s="148">
        <v>2</v>
      </c>
      <c r="F38" s="148">
        <v>1</v>
      </c>
      <c r="G38" s="148">
        <v>0</v>
      </c>
      <c r="H38" s="148">
        <v>0</v>
      </c>
      <c r="I38" s="148">
        <v>1</v>
      </c>
      <c r="J38" s="148">
        <v>0</v>
      </c>
      <c r="K38" s="148">
        <v>1</v>
      </c>
      <c r="L38" s="148">
        <v>1</v>
      </c>
      <c r="M38" s="148">
        <v>1</v>
      </c>
      <c r="N38" s="148">
        <v>1</v>
      </c>
      <c r="O38" s="148">
        <v>2</v>
      </c>
      <c r="P38" s="148">
        <v>0</v>
      </c>
      <c r="Q38" s="149">
        <v>0</v>
      </c>
      <c r="R38" s="216">
        <f t="shared" si="0"/>
        <v>19</v>
      </c>
      <c r="S38" s="390">
        <f t="shared" si="1"/>
        <v>74</v>
      </c>
      <c r="T38" s="404"/>
      <c r="U38" s="365">
        <v>31</v>
      </c>
      <c r="V38" s="358">
        <v>0</v>
      </c>
      <c r="W38" s="359">
        <f t="shared" si="2"/>
        <v>31</v>
      </c>
      <c r="Y38" s="22">
        <v>30</v>
      </c>
    </row>
    <row r="39" spans="1:25">
      <c r="A39" s="22">
        <v>31</v>
      </c>
      <c r="B39" s="209" t="s">
        <v>41</v>
      </c>
      <c r="C39" s="151">
        <v>7</v>
      </c>
      <c r="D39" s="148">
        <v>5</v>
      </c>
      <c r="E39" s="148">
        <v>3</v>
      </c>
      <c r="F39" s="148">
        <v>1</v>
      </c>
      <c r="G39" s="148">
        <v>2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1</v>
      </c>
      <c r="O39" s="148">
        <v>0</v>
      </c>
      <c r="P39" s="148">
        <v>0</v>
      </c>
      <c r="Q39" s="149">
        <v>0</v>
      </c>
      <c r="R39" s="216">
        <f t="shared" si="0"/>
        <v>19</v>
      </c>
      <c r="S39" s="390">
        <f t="shared" si="1"/>
        <v>113</v>
      </c>
      <c r="T39" s="404"/>
      <c r="U39" s="365">
        <v>44</v>
      </c>
      <c r="V39" s="358">
        <v>0</v>
      </c>
      <c r="W39" s="359">
        <f t="shared" si="2"/>
        <v>44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4</v>
      </c>
      <c r="D40" s="150">
        <v>2</v>
      </c>
      <c r="E40" s="150">
        <v>3</v>
      </c>
      <c r="F40" s="150">
        <v>2</v>
      </c>
      <c r="G40" s="150">
        <v>1</v>
      </c>
      <c r="H40" s="150">
        <v>0</v>
      </c>
      <c r="I40" s="150">
        <v>1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3">
        <v>1</v>
      </c>
      <c r="R40" s="391">
        <f>SUM(C40:Q40)</f>
        <v>14</v>
      </c>
      <c r="S40" s="392">
        <f t="shared" si="1"/>
        <v>61</v>
      </c>
      <c r="T40" s="404"/>
      <c r="U40" s="366">
        <v>25</v>
      </c>
      <c r="V40" s="361">
        <v>0</v>
      </c>
      <c r="W40" s="362">
        <f>U40+V40</f>
        <v>25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>SUM(C9:C40)</f>
        <v>205</v>
      </c>
      <c r="D42" s="53">
        <f t="shared" ref="C42:W42" si="3">SUM(D9:D40)</f>
        <v>106</v>
      </c>
      <c r="E42" s="53">
        <f t="shared" si="3"/>
        <v>85</v>
      </c>
      <c r="F42" s="53">
        <f t="shared" si="3"/>
        <v>35</v>
      </c>
      <c r="G42" s="53">
        <f t="shared" si="3"/>
        <v>22</v>
      </c>
      <c r="H42" s="53">
        <f t="shared" si="3"/>
        <v>5</v>
      </c>
      <c r="I42" s="53">
        <f t="shared" si="3"/>
        <v>21</v>
      </c>
      <c r="J42" s="53">
        <f t="shared" si="3"/>
        <v>4</v>
      </c>
      <c r="K42" s="53">
        <f t="shared" si="3"/>
        <v>31</v>
      </c>
      <c r="L42" s="53">
        <f t="shared" si="3"/>
        <v>1</v>
      </c>
      <c r="M42" s="53">
        <f t="shared" si="3"/>
        <v>56</v>
      </c>
      <c r="N42" s="53">
        <f t="shared" si="3"/>
        <v>20</v>
      </c>
      <c r="O42" s="53">
        <f t="shared" si="3"/>
        <v>6</v>
      </c>
      <c r="P42" s="53">
        <f t="shared" si="3"/>
        <v>2</v>
      </c>
      <c r="Q42" s="227">
        <f t="shared" si="3"/>
        <v>13</v>
      </c>
      <c r="R42" s="399"/>
      <c r="S42" s="400"/>
      <c r="T42" s="397"/>
      <c r="U42" s="229">
        <f t="shared" si="3"/>
        <v>1153</v>
      </c>
      <c r="V42" s="230">
        <f t="shared" si="3"/>
        <v>0</v>
      </c>
      <c r="W42" s="231">
        <f t="shared" si="3"/>
        <v>1153</v>
      </c>
    </row>
    <row r="43" spans="1:25" ht="13.5" thickBot="1">
      <c r="A43" s="157" t="s">
        <v>43</v>
      </c>
      <c r="B43" s="156"/>
      <c r="C43" s="154">
        <f t="shared" ref="C43:Q43" si="4">C42/$W$42</f>
        <v>0.17779705117085862</v>
      </c>
      <c r="D43" s="155">
        <f t="shared" si="4"/>
        <v>9.1934084995663481E-2</v>
      </c>
      <c r="E43" s="155">
        <f t="shared" si="4"/>
        <v>7.3720728534258456E-2</v>
      </c>
      <c r="F43" s="155">
        <f t="shared" si="4"/>
        <v>3.0355594102341718E-2</v>
      </c>
      <c r="G43" s="155">
        <f t="shared" si="4"/>
        <v>1.9080659150043366E-2</v>
      </c>
      <c r="H43" s="155">
        <f t="shared" si="4"/>
        <v>4.3365134431916736E-3</v>
      </c>
      <c r="I43" s="155">
        <f t="shared" si="4"/>
        <v>1.8213356461405029E-2</v>
      </c>
      <c r="J43" s="155">
        <f t="shared" si="4"/>
        <v>3.469210754553339E-3</v>
      </c>
      <c r="K43" s="155">
        <f t="shared" si="4"/>
        <v>2.6886383347788378E-2</v>
      </c>
      <c r="L43" s="155">
        <f t="shared" si="4"/>
        <v>8.6730268863833475E-4</v>
      </c>
      <c r="M43" s="155">
        <f t="shared" si="4"/>
        <v>4.856895056374675E-2</v>
      </c>
      <c r="N43" s="155">
        <f t="shared" si="4"/>
        <v>1.7346053772766695E-2</v>
      </c>
      <c r="O43" s="155">
        <f t="shared" si="4"/>
        <v>5.2038161318300087E-3</v>
      </c>
      <c r="P43" s="155">
        <f t="shared" si="4"/>
        <v>1.7346053772766695E-3</v>
      </c>
      <c r="Q43" s="228">
        <f t="shared" si="4"/>
        <v>1.1274934952298352E-2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7" priority="1" stopIfTrue="1" operator="greaterThanOrEqual">
      <formula>0</formula>
    </cfRule>
    <cfRule type="cellIs" dxfId="1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52"/>
  <sheetViews>
    <sheetView zoomScale="160" zoomScaleNormal="160" workbookViewId="0">
      <selection activeCell="A8" sqref="A8:XFD41"/>
    </sheetView>
  </sheetViews>
  <sheetFormatPr defaultRowHeight="12.75"/>
  <cols>
    <col min="2" max="2" width="19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251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84" t="s">
        <v>252</v>
      </c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6"/>
      <c r="R7" s="226"/>
      <c r="S7" s="226"/>
      <c r="T7" s="226"/>
    </row>
    <row r="8" spans="1:25" ht="157.5" thickBot="1">
      <c r="A8" s="58" t="s">
        <v>1</v>
      </c>
      <c r="B8" s="159" t="s">
        <v>50</v>
      </c>
      <c r="C8" s="215" t="s">
        <v>62</v>
      </c>
      <c r="D8" s="215" t="s">
        <v>74</v>
      </c>
      <c r="E8" s="215" t="s">
        <v>86</v>
      </c>
      <c r="F8" s="215" t="s">
        <v>98</v>
      </c>
      <c r="G8" s="215" t="s">
        <v>110</v>
      </c>
      <c r="H8" s="215" t="s">
        <v>121</v>
      </c>
      <c r="I8" s="215" t="s">
        <v>133</v>
      </c>
      <c r="J8" s="215" t="s">
        <v>145</v>
      </c>
      <c r="K8" s="215" t="s">
        <v>157</v>
      </c>
      <c r="L8" s="215" t="s">
        <v>169</v>
      </c>
      <c r="M8" s="215" t="s">
        <v>187</v>
      </c>
      <c r="N8" s="215" t="s">
        <v>199</v>
      </c>
      <c r="O8" s="215" t="s">
        <v>211</v>
      </c>
      <c r="P8" s="215" t="s">
        <v>223</v>
      </c>
      <c r="Q8" s="215" t="s">
        <v>235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10</v>
      </c>
      <c r="D9" s="212">
        <v>5</v>
      </c>
      <c r="E9" s="212">
        <v>1</v>
      </c>
      <c r="F9" s="212">
        <v>3</v>
      </c>
      <c r="G9" s="212">
        <v>0</v>
      </c>
      <c r="H9" s="212">
        <v>0</v>
      </c>
      <c r="I9" s="212">
        <v>11</v>
      </c>
      <c r="J9" s="212">
        <v>7</v>
      </c>
      <c r="K9" s="212">
        <v>0</v>
      </c>
      <c r="L9" s="212">
        <v>9</v>
      </c>
      <c r="M9" s="212">
        <v>0</v>
      </c>
      <c r="N9" s="212">
        <v>0</v>
      </c>
      <c r="O9" s="212">
        <v>0</v>
      </c>
      <c r="P9" s="212">
        <v>0</v>
      </c>
      <c r="Q9" s="217">
        <v>0</v>
      </c>
      <c r="R9" s="216">
        <f>SUM(C9:Q9)</f>
        <v>46</v>
      </c>
      <c r="S9" s="390">
        <f>3*U9-R9</f>
        <v>53</v>
      </c>
      <c r="T9" s="403"/>
      <c r="U9" s="365">
        <v>33</v>
      </c>
      <c r="V9" s="358">
        <v>0</v>
      </c>
      <c r="W9" s="359">
        <f>U9+V9</f>
        <v>33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10</v>
      </c>
      <c r="D10" s="212">
        <v>3</v>
      </c>
      <c r="E10" s="212">
        <v>2</v>
      </c>
      <c r="F10" s="212">
        <v>2</v>
      </c>
      <c r="G10" s="212">
        <v>2</v>
      </c>
      <c r="H10" s="212">
        <v>1</v>
      </c>
      <c r="I10" s="212">
        <v>22</v>
      </c>
      <c r="J10" s="212">
        <v>4</v>
      </c>
      <c r="K10" s="212">
        <v>0</v>
      </c>
      <c r="L10" s="212">
        <v>17</v>
      </c>
      <c r="M10" s="212">
        <v>0</v>
      </c>
      <c r="N10" s="212">
        <v>0</v>
      </c>
      <c r="O10" s="212">
        <v>0</v>
      </c>
      <c r="P10" s="212">
        <v>0</v>
      </c>
      <c r="Q10" s="217">
        <v>0</v>
      </c>
      <c r="R10" s="216">
        <f t="shared" ref="R10:R39" si="0">SUM(C10:Q10)</f>
        <v>63</v>
      </c>
      <c r="S10" s="390">
        <f t="shared" ref="S10:S40" si="1">3*U10-R10</f>
        <v>54</v>
      </c>
      <c r="T10" s="403"/>
      <c r="U10" s="365">
        <v>39</v>
      </c>
      <c r="V10" s="358">
        <v>0</v>
      </c>
      <c r="W10" s="359">
        <f t="shared" ref="W10:W39" si="2">U10+V10</f>
        <v>39</v>
      </c>
      <c r="Y10" s="22">
        <v>2</v>
      </c>
    </row>
    <row r="11" spans="1:25">
      <c r="A11" s="22">
        <v>3</v>
      </c>
      <c r="B11" s="209" t="s">
        <v>15</v>
      </c>
      <c r="C11" s="216">
        <v>14</v>
      </c>
      <c r="D11" s="212">
        <v>13</v>
      </c>
      <c r="E11" s="212">
        <v>0</v>
      </c>
      <c r="F11" s="212">
        <v>4</v>
      </c>
      <c r="G11" s="212">
        <v>0</v>
      </c>
      <c r="H11" s="212">
        <v>0</v>
      </c>
      <c r="I11" s="212">
        <v>22</v>
      </c>
      <c r="J11" s="212">
        <v>21</v>
      </c>
      <c r="K11" s="212">
        <v>0</v>
      </c>
      <c r="L11" s="212">
        <v>22</v>
      </c>
      <c r="M11" s="212">
        <v>0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96</v>
      </c>
      <c r="S11" s="390">
        <f t="shared" si="1"/>
        <v>69</v>
      </c>
      <c r="T11" s="403"/>
      <c r="U11" s="365">
        <v>55</v>
      </c>
      <c r="V11" s="358">
        <v>0</v>
      </c>
      <c r="W11" s="359">
        <f t="shared" si="2"/>
        <v>55</v>
      </c>
      <c r="Y11" s="22">
        <v>3</v>
      </c>
    </row>
    <row r="12" spans="1:25">
      <c r="A12" s="22">
        <v>4</v>
      </c>
      <c r="B12" s="209" t="s">
        <v>15</v>
      </c>
      <c r="C12" s="216">
        <v>9</v>
      </c>
      <c r="D12" s="212">
        <v>2</v>
      </c>
      <c r="E12" s="212">
        <v>2</v>
      </c>
      <c r="F12" s="212">
        <v>4</v>
      </c>
      <c r="G12" s="212">
        <v>0</v>
      </c>
      <c r="H12" s="212">
        <v>0</v>
      </c>
      <c r="I12" s="212">
        <v>12</v>
      </c>
      <c r="J12" s="212">
        <v>2</v>
      </c>
      <c r="K12" s="212">
        <v>0</v>
      </c>
      <c r="L12" s="212">
        <v>11</v>
      </c>
      <c r="M12" s="212">
        <v>0</v>
      </c>
      <c r="N12" s="212">
        <v>0</v>
      </c>
      <c r="O12" s="212">
        <v>0</v>
      </c>
      <c r="P12" s="212">
        <v>0</v>
      </c>
      <c r="Q12" s="217">
        <v>0</v>
      </c>
      <c r="R12" s="216">
        <f t="shared" si="0"/>
        <v>42</v>
      </c>
      <c r="S12" s="390">
        <f t="shared" si="1"/>
        <v>45</v>
      </c>
      <c r="T12" s="403"/>
      <c r="U12" s="365">
        <v>29</v>
      </c>
      <c r="V12" s="358">
        <v>0</v>
      </c>
      <c r="W12" s="359">
        <f t="shared" si="2"/>
        <v>29</v>
      </c>
      <c r="Y12" s="22">
        <v>4</v>
      </c>
    </row>
    <row r="13" spans="1:25">
      <c r="A13" s="22">
        <v>5</v>
      </c>
      <c r="B13" s="209" t="s">
        <v>15</v>
      </c>
      <c r="C13" s="216">
        <v>12</v>
      </c>
      <c r="D13" s="212">
        <v>1</v>
      </c>
      <c r="E13" s="212">
        <v>1</v>
      </c>
      <c r="F13" s="212">
        <v>4</v>
      </c>
      <c r="G13" s="212">
        <v>0</v>
      </c>
      <c r="H13" s="212">
        <v>1</v>
      </c>
      <c r="I13" s="212">
        <v>20</v>
      </c>
      <c r="J13" s="212">
        <v>6</v>
      </c>
      <c r="K13" s="212">
        <v>0</v>
      </c>
      <c r="L13" s="212">
        <v>18</v>
      </c>
      <c r="M13" s="212">
        <v>0</v>
      </c>
      <c r="N13" s="212">
        <v>0</v>
      </c>
      <c r="O13" s="212">
        <v>0</v>
      </c>
      <c r="P13" s="212">
        <v>0</v>
      </c>
      <c r="Q13" s="217">
        <v>0</v>
      </c>
      <c r="R13" s="216">
        <f t="shared" si="0"/>
        <v>63</v>
      </c>
      <c r="S13" s="390">
        <f t="shared" si="1"/>
        <v>78</v>
      </c>
      <c r="T13" s="403"/>
      <c r="U13" s="365">
        <v>47</v>
      </c>
      <c r="V13" s="358">
        <v>0</v>
      </c>
      <c r="W13" s="359">
        <f t="shared" si="2"/>
        <v>47</v>
      </c>
      <c r="Y13" s="22">
        <v>5</v>
      </c>
    </row>
    <row r="14" spans="1:25">
      <c r="A14" s="22">
        <v>6</v>
      </c>
      <c r="B14" s="209" t="s">
        <v>15</v>
      </c>
      <c r="C14" s="216">
        <v>6</v>
      </c>
      <c r="D14" s="212">
        <v>2</v>
      </c>
      <c r="E14" s="212">
        <v>0</v>
      </c>
      <c r="F14" s="212">
        <v>4</v>
      </c>
      <c r="G14" s="212">
        <v>2</v>
      </c>
      <c r="H14" s="212">
        <v>0</v>
      </c>
      <c r="I14" s="212">
        <v>21</v>
      </c>
      <c r="J14" s="212">
        <v>5</v>
      </c>
      <c r="K14" s="212">
        <v>0</v>
      </c>
      <c r="L14" s="212">
        <v>20</v>
      </c>
      <c r="M14" s="212">
        <v>0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60</v>
      </c>
      <c r="S14" s="390">
        <f t="shared" si="1"/>
        <v>60</v>
      </c>
      <c r="T14" s="403"/>
      <c r="U14" s="365">
        <v>40</v>
      </c>
      <c r="V14" s="358">
        <v>0</v>
      </c>
      <c r="W14" s="359">
        <f t="shared" si="2"/>
        <v>40</v>
      </c>
      <c r="Y14" s="22">
        <v>6</v>
      </c>
    </row>
    <row r="15" spans="1:25">
      <c r="A15" s="22">
        <v>7</v>
      </c>
      <c r="B15" s="209" t="s">
        <v>15</v>
      </c>
      <c r="C15" s="216">
        <v>7</v>
      </c>
      <c r="D15" s="212">
        <v>1</v>
      </c>
      <c r="E15" s="212">
        <v>1</v>
      </c>
      <c r="F15" s="212">
        <v>8</v>
      </c>
      <c r="G15" s="212">
        <v>1</v>
      </c>
      <c r="H15" s="212">
        <v>0</v>
      </c>
      <c r="I15" s="212">
        <v>24</v>
      </c>
      <c r="J15" s="212">
        <v>4</v>
      </c>
      <c r="K15" s="212">
        <v>0</v>
      </c>
      <c r="L15" s="212">
        <v>23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69</v>
      </c>
      <c r="S15" s="390">
        <f t="shared" si="1"/>
        <v>45</v>
      </c>
      <c r="T15" s="403"/>
      <c r="U15" s="365">
        <v>38</v>
      </c>
      <c r="V15" s="358">
        <v>0</v>
      </c>
      <c r="W15" s="359">
        <f t="shared" si="2"/>
        <v>38</v>
      </c>
      <c r="Y15" s="22">
        <v>7</v>
      </c>
    </row>
    <row r="16" spans="1:25">
      <c r="A16" s="22">
        <v>8</v>
      </c>
      <c r="B16" s="209" t="s">
        <v>47</v>
      </c>
      <c r="C16" s="216">
        <v>5</v>
      </c>
      <c r="D16" s="212">
        <v>6</v>
      </c>
      <c r="E16" s="212">
        <v>0</v>
      </c>
      <c r="F16" s="212">
        <v>0</v>
      </c>
      <c r="G16" s="212">
        <v>2</v>
      </c>
      <c r="H16" s="212">
        <v>0</v>
      </c>
      <c r="I16" s="212">
        <v>13</v>
      </c>
      <c r="J16" s="212">
        <v>9</v>
      </c>
      <c r="K16" s="212">
        <v>0</v>
      </c>
      <c r="L16" s="212">
        <v>13</v>
      </c>
      <c r="M16" s="212">
        <v>0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48</v>
      </c>
      <c r="S16" s="390">
        <f t="shared" si="1"/>
        <v>39</v>
      </c>
      <c r="T16" s="403"/>
      <c r="U16" s="365">
        <v>29</v>
      </c>
      <c r="V16" s="358">
        <v>0</v>
      </c>
      <c r="W16" s="359">
        <f t="shared" si="2"/>
        <v>29</v>
      </c>
      <c r="Y16" s="22">
        <v>8</v>
      </c>
    </row>
    <row r="17" spans="1:25">
      <c r="A17" s="22">
        <v>9</v>
      </c>
      <c r="B17" s="209" t="s">
        <v>16</v>
      </c>
      <c r="C17" s="216">
        <v>6</v>
      </c>
      <c r="D17" s="212">
        <v>5</v>
      </c>
      <c r="E17" s="212">
        <v>1</v>
      </c>
      <c r="F17" s="212">
        <v>6</v>
      </c>
      <c r="G17" s="212">
        <v>7</v>
      </c>
      <c r="H17" s="212">
        <v>0</v>
      </c>
      <c r="I17" s="212">
        <v>21</v>
      </c>
      <c r="J17" s="212">
        <v>4</v>
      </c>
      <c r="K17" s="212">
        <v>0</v>
      </c>
      <c r="L17" s="212">
        <v>20</v>
      </c>
      <c r="M17" s="212">
        <v>0</v>
      </c>
      <c r="N17" s="212">
        <v>0</v>
      </c>
      <c r="O17" s="212">
        <v>0</v>
      </c>
      <c r="P17" s="212">
        <v>0</v>
      </c>
      <c r="Q17" s="217">
        <v>0</v>
      </c>
      <c r="R17" s="216">
        <f t="shared" si="0"/>
        <v>70</v>
      </c>
      <c r="S17" s="390">
        <f t="shared" si="1"/>
        <v>50</v>
      </c>
      <c r="T17" s="403"/>
      <c r="U17" s="365">
        <v>40</v>
      </c>
      <c r="V17" s="358">
        <v>0</v>
      </c>
      <c r="W17" s="359">
        <f t="shared" si="2"/>
        <v>40</v>
      </c>
      <c r="Y17" s="22">
        <v>9</v>
      </c>
    </row>
    <row r="18" spans="1:25">
      <c r="A18" s="22" t="s">
        <v>17</v>
      </c>
      <c r="B18" s="209" t="s">
        <v>16</v>
      </c>
      <c r="C18" s="216">
        <v>7</v>
      </c>
      <c r="D18" s="212">
        <v>7</v>
      </c>
      <c r="E18" s="212">
        <v>1</v>
      </c>
      <c r="F18" s="212">
        <v>1</v>
      </c>
      <c r="G18" s="212">
        <v>2</v>
      </c>
      <c r="H18" s="212">
        <v>0</v>
      </c>
      <c r="I18" s="212">
        <v>13</v>
      </c>
      <c r="J18" s="212">
        <v>9</v>
      </c>
      <c r="K18" s="212">
        <v>0</v>
      </c>
      <c r="L18" s="212">
        <v>12</v>
      </c>
      <c r="M18" s="212">
        <v>0</v>
      </c>
      <c r="N18" s="212">
        <v>0</v>
      </c>
      <c r="O18" s="212">
        <v>0</v>
      </c>
      <c r="P18" s="212">
        <v>0</v>
      </c>
      <c r="Q18" s="217">
        <v>0</v>
      </c>
      <c r="R18" s="216">
        <f t="shared" si="0"/>
        <v>52</v>
      </c>
      <c r="S18" s="390">
        <f t="shared" si="1"/>
        <v>38</v>
      </c>
      <c r="T18" s="403"/>
      <c r="U18" s="365">
        <v>30</v>
      </c>
      <c r="V18" s="358">
        <v>0</v>
      </c>
      <c r="W18" s="359">
        <f t="shared" si="2"/>
        <v>30</v>
      </c>
      <c r="Y18" s="22" t="s">
        <v>17</v>
      </c>
    </row>
    <row r="19" spans="1:25">
      <c r="A19" s="22" t="s">
        <v>18</v>
      </c>
      <c r="B19" s="209" t="s">
        <v>16</v>
      </c>
      <c r="C19" s="216">
        <v>23</v>
      </c>
      <c r="D19" s="212">
        <v>2</v>
      </c>
      <c r="E19" s="212">
        <v>1</v>
      </c>
      <c r="F19" s="212">
        <v>2</v>
      </c>
      <c r="G19" s="212">
        <v>1</v>
      </c>
      <c r="H19" s="212">
        <v>0</v>
      </c>
      <c r="I19" s="212">
        <v>11</v>
      </c>
      <c r="J19" s="212">
        <v>2</v>
      </c>
      <c r="K19" s="212">
        <v>0</v>
      </c>
      <c r="L19" s="212">
        <v>12</v>
      </c>
      <c r="M19" s="212">
        <v>0</v>
      </c>
      <c r="N19" s="212">
        <v>0</v>
      </c>
      <c r="O19" s="212">
        <v>1</v>
      </c>
      <c r="P19" s="212">
        <v>1</v>
      </c>
      <c r="Q19" s="217">
        <v>0</v>
      </c>
      <c r="R19" s="216">
        <f t="shared" si="0"/>
        <v>56</v>
      </c>
      <c r="S19" s="390">
        <f t="shared" si="1"/>
        <v>58</v>
      </c>
      <c r="T19" s="403"/>
      <c r="U19" s="365">
        <v>38</v>
      </c>
      <c r="V19" s="358">
        <v>0</v>
      </c>
      <c r="W19" s="359">
        <f t="shared" si="2"/>
        <v>38</v>
      </c>
      <c r="Y19" s="22" t="s">
        <v>18</v>
      </c>
    </row>
    <row r="20" spans="1:25">
      <c r="A20" s="22" t="s">
        <v>19</v>
      </c>
      <c r="B20" s="209" t="s">
        <v>21</v>
      </c>
      <c r="C20" s="216">
        <v>10</v>
      </c>
      <c r="D20" s="212">
        <v>3</v>
      </c>
      <c r="E20" s="212">
        <v>1</v>
      </c>
      <c r="F20" s="212">
        <v>3</v>
      </c>
      <c r="G20" s="212">
        <v>3</v>
      </c>
      <c r="H20" s="212">
        <v>0</v>
      </c>
      <c r="I20" s="212">
        <v>10</v>
      </c>
      <c r="J20" s="212">
        <v>12</v>
      </c>
      <c r="K20" s="212">
        <v>0</v>
      </c>
      <c r="L20" s="212">
        <v>9</v>
      </c>
      <c r="M20" s="212">
        <v>0</v>
      </c>
      <c r="N20" s="212">
        <v>0</v>
      </c>
      <c r="O20" s="212">
        <v>0</v>
      </c>
      <c r="P20" s="212">
        <v>0</v>
      </c>
      <c r="Q20" s="217">
        <v>1</v>
      </c>
      <c r="R20" s="216">
        <f t="shared" si="0"/>
        <v>52</v>
      </c>
      <c r="S20" s="390">
        <f t="shared" si="1"/>
        <v>62</v>
      </c>
      <c r="T20" s="403"/>
      <c r="U20" s="365">
        <v>38</v>
      </c>
      <c r="V20" s="358">
        <v>0</v>
      </c>
      <c r="W20" s="359">
        <f t="shared" si="2"/>
        <v>38</v>
      </c>
      <c r="Y20" s="22" t="s">
        <v>19</v>
      </c>
    </row>
    <row r="21" spans="1:25">
      <c r="A21" s="22" t="s">
        <v>20</v>
      </c>
      <c r="B21" s="209" t="s">
        <v>21</v>
      </c>
      <c r="C21" s="216">
        <v>12</v>
      </c>
      <c r="D21" s="212">
        <v>9</v>
      </c>
      <c r="E21" s="212">
        <v>1</v>
      </c>
      <c r="F21" s="212">
        <v>0</v>
      </c>
      <c r="G21" s="212">
        <v>0</v>
      </c>
      <c r="H21" s="212">
        <v>2</v>
      </c>
      <c r="I21" s="212">
        <v>2</v>
      </c>
      <c r="J21" s="212">
        <v>16</v>
      </c>
      <c r="K21" s="212">
        <v>0</v>
      </c>
      <c r="L21" s="212">
        <v>3</v>
      </c>
      <c r="M21" s="212">
        <v>0</v>
      </c>
      <c r="N21" s="212">
        <v>0</v>
      </c>
      <c r="O21" s="212">
        <v>0</v>
      </c>
      <c r="P21" s="212">
        <v>0</v>
      </c>
      <c r="Q21" s="217">
        <v>0</v>
      </c>
      <c r="R21" s="216">
        <f t="shared" si="0"/>
        <v>45</v>
      </c>
      <c r="S21" s="390">
        <f t="shared" si="1"/>
        <v>57</v>
      </c>
      <c r="T21" s="403"/>
      <c r="U21" s="365">
        <v>34</v>
      </c>
      <c r="V21" s="358">
        <v>0</v>
      </c>
      <c r="W21" s="359">
        <f t="shared" si="2"/>
        <v>34</v>
      </c>
      <c r="Y21" s="22" t="s">
        <v>20</v>
      </c>
    </row>
    <row r="22" spans="1:25">
      <c r="A22" s="22" t="s">
        <v>22</v>
      </c>
      <c r="B22" s="209" t="s">
        <v>21</v>
      </c>
      <c r="C22" s="216">
        <v>15</v>
      </c>
      <c r="D22" s="212">
        <v>7</v>
      </c>
      <c r="E22" s="212">
        <v>2</v>
      </c>
      <c r="F22" s="212">
        <v>2</v>
      </c>
      <c r="G22" s="212">
        <v>1</v>
      </c>
      <c r="H22" s="212">
        <v>0</v>
      </c>
      <c r="I22" s="212">
        <v>15</v>
      </c>
      <c r="J22" s="212">
        <v>14</v>
      </c>
      <c r="K22" s="212">
        <v>0</v>
      </c>
      <c r="L22" s="212">
        <v>16</v>
      </c>
      <c r="M22" s="212">
        <v>0</v>
      </c>
      <c r="N22" s="212">
        <v>0</v>
      </c>
      <c r="O22" s="212">
        <v>0</v>
      </c>
      <c r="P22" s="212">
        <v>0</v>
      </c>
      <c r="Q22" s="217">
        <v>1</v>
      </c>
      <c r="R22" s="216">
        <f t="shared" si="0"/>
        <v>73</v>
      </c>
      <c r="S22" s="390">
        <f t="shared" si="1"/>
        <v>98</v>
      </c>
      <c r="T22" s="403"/>
      <c r="U22" s="365">
        <v>57</v>
      </c>
      <c r="V22" s="358">
        <v>0</v>
      </c>
      <c r="W22" s="359">
        <f t="shared" si="2"/>
        <v>57</v>
      </c>
      <c r="Y22" s="22" t="s">
        <v>22</v>
      </c>
    </row>
    <row r="23" spans="1:25">
      <c r="A23" s="22" t="s">
        <v>23</v>
      </c>
      <c r="B23" s="209" t="s">
        <v>21</v>
      </c>
      <c r="C23" s="216">
        <v>11</v>
      </c>
      <c r="D23" s="212">
        <v>13</v>
      </c>
      <c r="E23" s="212">
        <v>0</v>
      </c>
      <c r="F23" s="212">
        <v>3</v>
      </c>
      <c r="G23" s="212">
        <v>1</v>
      </c>
      <c r="H23" s="212">
        <v>0</v>
      </c>
      <c r="I23" s="212">
        <v>11</v>
      </c>
      <c r="J23" s="212">
        <v>28</v>
      </c>
      <c r="K23" s="212">
        <v>0</v>
      </c>
      <c r="L23" s="212">
        <v>10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77</v>
      </c>
      <c r="S23" s="390">
        <f t="shared" si="1"/>
        <v>97</v>
      </c>
      <c r="T23" s="403"/>
      <c r="U23" s="365">
        <v>58</v>
      </c>
      <c r="V23" s="358">
        <v>0</v>
      </c>
      <c r="W23" s="359">
        <f t="shared" si="2"/>
        <v>58</v>
      </c>
      <c r="Y23" s="22" t="s">
        <v>23</v>
      </c>
    </row>
    <row r="24" spans="1:25">
      <c r="A24" s="22" t="s">
        <v>24</v>
      </c>
      <c r="B24" s="209" t="s">
        <v>21</v>
      </c>
      <c r="C24" s="216">
        <v>13</v>
      </c>
      <c r="D24" s="212">
        <v>6</v>
      </c>
      <c r="E24" s="212">
        <v>2</v>
      </c>
      <c r="F24" s="212">
        <v>2</v>
      </c>
      <c r="G24" s="212">
        <v>1</v>
      </c>
      <c r="H24" s="212">
        <v>0</v>
      </c>
      <c r="I24" s="212">
        <v>3</v>
      </c>
      <c r="J24" s="212">
        <v>10</v>
      </c>
      <c r="K24" s="212">
        <v>0</v>
      </c>
      <c r="L24" s="212">
        <v>4</v>
      </c>
      <c r="M24" s="212">
        <v>0</v>
      </c>
      <c r="N24" s="212">
        <v>0</v>
      </c>
      <c r="O24" s="212">
        <v>0</v>
      </c>
      <c r="P24" s="212">
        <v>0</v>
      </c>
      <c r="Q24" s="217">
        <v>1</v>
      </c>
      <c r="R24" s="216">
        <f t="shared" si="0"/>
        <v>42</v>
      </c>
      <c r="S24" s="390">
        <f t="shared" si="1"/>
        <v>60</v>
      </c>
      <c r="T24" s="403"/>
      <c r="U24" s="365">
        <v>34</v>
      </c>
      <c r="V24" s="358">
        <v>0</v>
      </c>
      <c r="W24" s="359">
        <f t="shared" si="2"/>
        <v>34</v>
      </c>
      <c r="Y24" s="22" t="s">
        <v>24</v>
      </c>
    </row>
    <row r="25" spans="1:25">
      <c r="A25" s="22" t="s">
        <v>25</v>
      </c>
      <c r="B25" s="209" t="s">
        <v>21</v>
      </c>
      <c r="C25" s="216">
        <v>10</v>
      </c>
      <c r="D25" s="212">
        <v>8</v>
      </c>
      <c r="E25" s="212">
        <v>1</v>
      </c>
      <c r="F25" s="212">
        <v>8</v>
      </c>
      <c r="G25" s="212">
        <v>0</v>
      </c>
      <c r="H25" s="212">
        <v>0</v>
      </c>
      <c r="I25" s="212">
        <v>17</v>
      </c>
      <c r="J25" s="212">
        <v>17</v>
      </c>
      <c r="K25" s="212">
        <v>0</v>
      </c>
      <c r="L25" s="212">
        <v>21</v>
      </c>
      <c r="M25" s="212">
        <v>0</v>
      </c>
      <c r="N25" s="212">
        <v>0</v>
      </c>
      <c r="O25" s="212">
        <v>0</v>
      </c>
      <c r="P25" s="212">
        <v>0</v>
      </c>
      <c r="Q25" s="217">
        <v>1</v>
      </c>
      <c r="R25" s="216">
        <f t="shared" si="0"/>
        <v>83</v>
      </c>
      <c r="S25" s="390">
        <f t="shared" si="1"/>
        <v>106</v>
      </c>
      <c r="T25" s="403"/>
      <c r="U25" s="365">
        <v>63</v>
      </c>
      <c r="V25" s="358">
        <v>0</v>
      </c>
      <c r="W25" s="359">
        <f t="shared" si="2"/>
        <v>63</v>
      </c>
      <c r="Y25" s="22" t="s">
        <v>25</v>
      </c>
    </row>
    <row r="26" spans="1:25">
      <c r="A26" s="22" t="s">
        <v>26</v>
      </c>
      <c r="B26" s="209" t="s">
        <v>48</v>
      </c>
      <c r="C26" s="216">
        <v>7</v>
      </c>
      <c r="D26" s="212">
        <v>8</v>
      </c>
      <c r="E26" s="212">
        <v>3</v>
      </c>
      <c r="F26" s="212">
        <v>2</v>
      </c>
      <c r="G26" s="212">
        <v>4</v>
      </c>
      <c r="H26" s="212">
        <v>0</v>
      </c>
      <c r="I26" s="212">
        <v>11</v>
      </c>
      <c r="J26" s="212">
        <v>8</v>
      </c>
      <c r="K26" s="212">
        <v>0</v>
      </c>
      <c r="L26" s="212">
        <v>9</v>
      </c>
      <c r="M26" s="212">
        <v>0</v>
      </c>
      <c r="N26" s="212">
        <v>0</v>
      </c>
      <c r="O26" s="212">
        <v>0</v>
      </c>
      <c r="P26" s="212">
        <v>0</v>
      </c>
      <c r="Q26" s="217">
        <v>0</v>
      </c>
      <c r="R26" s="216">
        <f t="shared" si="0"/>
        <v>52</v>
      </c>
      <c r="S26" s="390">
        <f t="shared" si="1"/>
        <v>44</v>
      </c>
      <c r="T26" s="403"/>
      <c r="U26" s="365">
        <v>32</v>
      </c>
      <c r="V26" s="358">
        <v>0</v>
      </c>
      <c r="W26" s="359">
        <f t="shared" si="2"/>
        <v>32</v>
      </c>
      <c r="Y26" s="22" t="s">
        <v>26</v>
      </c>
    </row>
    <row r="27" spans="1:25">
      <c r="A27" s="22" t="s">
        <v>28</v>
      </c>
      <c r="B27" s="209" t="s">
        <v>27</v>
      </c>
      <c r="C27" s="216">
        <v>17</v>
      </c>
      <c r="D27" s="212">
        <v>3</v>
      </c>
      <c r="E27" s="212">
        <v>1</v>
      </c>
      <c r="F27" s="212">
        <v>0</v>
      </c>
      <c r="G27" s="212">
        <v>0</v>
      </c>
      <c r="H27" s="212">
        <v>0</v>
      </c>
      <c r="I27" s="212">
        <v>7</v>
      </c>
      <c r="J27" s="212">
        <v>4</v>
      </c>
      <c r="K27" s="212">
        <v>0</v>
      </c>
      <c r="L27" s="212">
        <v>10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42</v>
      </c>
      <c r="S27" s="390">
        <f t="shared" si="1"/>
        <v>96</v>
      </c>
      <c r="T27" s="403"/>
      <c r="U27" s="365">
        <v>46</v>
      </c>
      <c r="V27" s="358">
        <v>0</v>
      </c>
      <c r="W27" s="359">
        <f t="shared" si="2"/>
        <v>46</v>
      </c>
      <c r="Y27" s="22" t="s">
        <v>28</v>
      </c>
    </row>
    <row r="28" spans="1:25">
      <c r="A28" s="22" t="s">
        <v>29</v>
      </c>
      <c r="B28" s="209" t="s">
        <v>27</v>
      </c>
      <c r="C28" s="216">
        <v>16</v>
      </c>
      <c r="D28" s="212">
        <v>0</v>
      </c>
      <c r="E28" s="212">
        <v>2</v>
      </c>
      <c r="F28" s="212">
        <v>2</v>
      </c>
      <c r="G28" s="212">
        <v>0</v>
      </c>
      <c r="H28" s="212">
        <v>0</v>
      </c>
      <c r="I28" s="212">
        <v>6</v>
      </c>
      <c r="J28" s="212">
        <v>3</v>
      </c>
      <c r="K28" s="212">
        <v>0</v>
      </c>
      <c r="L28" s="212">
        <v>9</v>
      </c>
      <c r="M28" s="212">
        <v>0</v>
      </c>
      <c r="N28" s="212">
        <v>0</v>
      </c>
      <c r="O28" s="212">
        <v>0</v>
      </c>
      <c r="P28" s="212">
        <v>0</v>
      </c>
      <c r="Q28" s="217">
        <v>0</v>
      </c>
      <c r="R28" s="216">
        <f t="shared" si="0"/>
        <v>38</v>
      </c>
      <c r="S28" s="390">
        <f t="shared" si="1"/>
        <v>67</v>
      </c>
      <c r="T28" s="403"/>
      <c r="U28" s="365">
        <v>35</v>
      </c>
      <c r="V28" s="358">
        <v>0</v>
      </c>
      <c r="W28" s="359">
        <f t="shared" si="2"/>
        <v>35</v>
      </c>
      <c r="Y28" s="22" t="s">
        <v>29</v>
      </c>
    </row>
    <row r="29" spans="1:25">
      <c r="A29" s="22" t="s">
        <v>30</v>
      </c>
      <c r="B29" s="209" t="s">
        <v>27</v>
      </c>
      <c r="C29" s="216">
        <v>11</v>
      </c>
      <c r="D29" s="212">
        <v>3</v>
      </c>
      <c r="E29" s="212">
        <v>1</v>
      </c>
      <c r="F29" s="212">
        <v>8</v>
      </c>
      <c r="G29" s="212">
        <v>0</v>
      </c>
      <c r="H29" s="212">
        <v>0</v>
      </c>
      <c r="I29" s="212">
        <v>11</v>
      </c>
      <c r="J29" s="212">
        <v>3</v>
      </c>
      <c r="K29" s="212">
        <v>0</v>
      </c>
      <c r="L29" s="212">
        <v>11</v>
      </c>
      <c r="M29" s="212">
        <v>0</v>
      </c>
      <c r="N29" s="212">
        <v>0</v>
      </c>
      <c r="O29" s="212">
        <v>0</v>
      </c>
      <c r="P29" s="212">
        <v>0</v>
      </c>
      <c r="Q29" s="217">
        <v>0</v>
      </c>
      <c r="R29" s="216">
        <f t="shared" si="0"/>
        <v>48</v>
      </c>
      <c r="S29" s="390">
        <f t="shared" si="1"/>
        <v>42</v>
      </c>
      <c r="T29" s="403"/>
      <c r="U29" s="365">
        <v>30</v>
      </c>
      <c r="V29" s="358">
        <v>0</v>
      </c>
      <c r="W29" s="359">
        <f t="shared" si="2"/>
        <v>30</v>
      </c>
      <c r="Y29" s="22" t="s">
        <v>30</v>
      </c>
    </row>
    <row r="30" spans="1:25">
      <c r="A30" s="22" t="s">
        <v>32</v>
      </c>
      <c r="B30" s="209" t="s">
        <v>31</v>
      </c>
      <c r="C30" s="216">
        <v>14</v>
      </c>
      <c r="D30" s="212">
        <v>16</v>
      </c>
      <c r="E30" s="212">
        <v>3</v>
      </c>
      <c r="F30" s="212">
        <v>6</v>
      </c>
      <c r="G30" s="212">
        <v>0</v>
      </c>
      <c r="H30" s="212">
        <v>0</v>
      </c>
      <c r="I30" s="212">
        <v>6</v>
      </c>
      <c r="J30" s="212">
        <v>18</v>
      </c>
      <c r="K30" s="212">
        <v>0</v>
      </c>
      <c r="L30" s="212">
        <v>17</v>
      </c>
      <c r="M30" s="212">
        <v>0</v>
      </c>
      <c r="N30" s="212">
        <v>0</v>
      </c>
      <c r="O30" s="212">
        <v>0</v>
      </c>
      <c r="P30" s="212">
        <v>0</v>
      </c>
      <c r="Q30" s="217">
        <v>0</v>
      </c>
      <c r="R30" s="216">
        <f t="shared" si="0"/>
        <v>80</v>
      </c>
      <c r="S30" s="390">
        <f t="shared" si="1"/>
        <v>31</v>
      </c>
      <c r="T30" s="403"/>
      <c r="U30" s="365">
        <v>37</v>
      </c>
      <c r="V30" s="358">
        <v>0</v>
      </c>
      <c r="W30" s="359">
        <f t="shared" si="2"/>
        <v>37</v>
      </c>
      <c r="Y30" s="22" t="s">
        <v>32</v>
      </c>
    </row>
    <row r="31" spans="1:25">
      <c r="A31" s="22" t="s">
        <v>33</v>
      </c>
      <c r="B31" s="209" t="s">
        <v>31</v>
      </c>
      <c r="C31" s="216">
        <v>17</v>
      </c>
      <c r="D31" s="212">
        <v>10</v>
      </c>
      <c r="E31" s="212">
        <v>1</v>
      </c>
      <c r="F31" s="212">
        <v>0</v>
      </c>
      <c r="G31" s="212">
        <v>1</v>
      </c>
      <c r="H31" s="212">
        <v>1</v>
      </c>
      <c r="I31" s="212">
        <v>5</v>
      </c>
      <c r="J31" s="212">
        <v>25</v>
      </c>
      <c r="K31" s="212">
        <v>0</v>
      </c>
      <c r="L31" s="212">
        <v>5</v>
      </c>
      <c r="M31" s="212">
        <v>0</v>
      </c>
      <c r="N31" s="212">
        <v>0</v>
      </c>
      <c r="O31" s="212">
        <v>0</v>
      </c>
      <c r="P31" s="212">
        <v>0</v>
      </c>
      <c r="Q31" s="217">
        <v>0</v>
      </c>
      <c r="R31" s="216">
        <f t="shared" si="0"/>
        <v>65</v>
      </c>
      <c r="S31" s="390">
        <f t="shared" si="1"/>
        <v>82</v>
      </c>
      <c r="T31" s="403"/>
      <c r="U31" s="365">
        <v>49</v>
      </c>
      <c r="V31" s="358">
        <v>0</v>
      </c>
      <c r="W31" s="359">
        <f t="shared" si="2"/>
        <v>49</v>
      </c>
      <c r="Y31" s="22" t="s">
        <v>33</v>
      </c>
    </row>
    <row r="32" spans="1:25">
      <c r="A32" s="22" t="s">
        <v>34</v>
      </c>
      <c r="B32" s="209" t="s">
        <v>31</v>
      </c>
      <c r="C32" s="216">
        <v>16</v>
      </c>
      <c r="D32" s="212">
        <v>8</v>
      </c>
      <c r="E32" s="212">
        <v>1</v>
      </c>
      <c r="F32" s="212">
        <v>3</v>
      </c>
      <c r="G32" s="212">
        <v>0</v>
      </c>
      <c r="H32" s="212">
        <v>0</v>
      </c>
      <c r="I32" s="212">
        <v>7</v>
      </c>
      <c r="J32" s="212">
        <v>10</v>
      </c>
      <c r="K32" s="212">
        <v>0</v>
      </c>
      <c r="L32" s="212">
        <v>4</v>
      </c>
      <c r="M32" s="212">
        <v>0</v>
      </c>
      <c r="N32" s="212">
        <v>0</v>
      </c>
      <c r="O32" s="212">
        <v>0</v>
      </c>
      <c r="P32" s="212">
        <v>0</v>
      </c>
      <c r="Q32" s="217">
        <v>0</v>
      </c>
      <c r="R32" s="216">
        <f t="shared" si="0"/>
        <v>49</v>
      </c>
      <c r="S32" s="390">
        <f t="shared" si="1"/>
        <v>71</v>
      </c>
      <c r="T32" s="403"/>
      <c r="U32" s="365">
        <v>40</v>
      </c>
      <c r="V32" s="358">
        <v>0</v>
      </c>
      <c r="W32" s="359">
        <f t="shared" si="2"/>
        <v>40</v>
      </c>
      <c r="Y32" s="22" t="s">
        <v>34</v>
      </c>
    </row>
    <row r="33" spans="1:25">
      <c r="A33" s="22" t="s">
        <v>35</v>
      </c>
      <c r="B33" s="209" t="s">
        <v>31</v>
      </c>
      <c r="C33" s="216">
        <v>16</v>
      </c>
      <c r="D33" s="212">
        <v>12</v>
      </c>
      <c r="E33" s="212">
        <v>2</v>
      </c>
      <c r="F33" s="212">
        <v>3</v>
      </c>
      <c r="G33" s="212">
        <v>6</v>
      </c>
      <c r="H33" s="212">
        <v>1</v>
      </c>
      <c r="I33" s="212">
        <v>4</v>
      </c>
      <c r="J33" s="212">
        <v>13</v>
      </c>
      <c r="K33" s="212">
        <v>0</v>
      </c>
      <c r="L33" s="212">
        <v>3</v>
      </c>
      <c r="M33" s="212">
        <v>0</v>
      </c>
      <c r="N33" s="212">
        <v>0</v>
      </c>
      <c r="O33" s="212">
        <v>0</v>
      </c>
      <c r="P33" s="212">
        <v>0</v>
      </c>
      <c r="Q33" s="217">
        <v>0</v>
      </c>
      <c r="R33" s="216">
        <f t="shared" si="0"/>
        <v>60</v>
      </c>
      <c r="S33" s="390">
        <f t="shared" si="1"/>
        <v>87</v>
      </c>
      <c r="T33" s="403"/>
      <c r="U33" s="365">
        <v>49</v>
      </c>
      <c r="V33" s="358">
        <v>0</v>
      </c>
      <c r="W33" s="359">
        <f t="shared" si="2"/>
        <v>49</v>
      </c>
      <c r="Y33" s="22" t="s">
        <v>35</v>
      </c>
    </row>
    <row r="34" spans="1:25">
      <c r="A34" s="22" t="s">
        <v>36</v>
      </c>
      <c r="B34" s="209" t="s">
        <v>31</v>
      </c>
      <c r="C34" s="216">
        <v>20</v>
      </c>
      <c r="D34" s="212">
        <v>17</v>
      </c>
      <c r="E34" s="212">
        <v>0</v>
      </c>
      <c r="F34" s="212">
        <v>8</v>
      </c>
      <c r="G34" s="212">
        <v>1</v>
      </c>
      <c r="H34" s="212">
        <v>0</v>
      </c>
      <c r="I34" s="212">
        <v>12</v>
      </c>
      <c r="J34" s="212">
        <v>34</v>
      </c>
      <c r="K34" s="212">
        <v>0</v>
      </c>
      <c r="L34" s="212">
        <v>7</v>
      </c>
      <c r="M34" s="212">
        <v>0</v>
      </c>
      <c r="N34" s="212">
        <v>0</v>
      </c>
      <c r="O34" s="212">
        <v>0</v>
      </c>
      <c r="P34" s="212">
        <v>0</v>
      </c>
      <c r="Q34" s="217">
        <v>0</v>
      </c>
      <c r="R34" s="216">
        <f t="shared" si="0"/>
        <v>99</v>
      </c>
      <c r="S34" s="390">
        <f t="shared" si="1"/>
        <v>99</v>
      </c>
      <c r="T34" s="403"/>
      <c r="U34" s="365">
        <v>66</v>
      </c>
      <c r="V34" s="358">
        <v>0</v>
      </c>
      <c r="W34" s="359">
        <f t="shared" si="2"/>
        <v>66</v>
      </c>
      <c r="Y34" s="22" t="s">
        <v>36</v>
      </c>
    </row>
    <row r="35" spans="1:25">
      <c r="A35" s="22" t="s">
        <v>38</v>
      </c>
      <c r="B35" s="209" t="s">
        <v>37</v>
      </c>
      <c r="C35" s="216">
        <v>13</v>
      </c>
      <c r="D35" s="212">
        <v>14</v>
      </c>
      <c r="E35" s="212">
        <v>0</v>
      </c>
      <c r="F35" s="212">
        <v>11</v>
      </c>
      <c r="G35" s="212">
        <v>4</v>
      </c>
      <c r="H35" s="212">
        <v>0</v>
      </c>
      <c r="I35" s="212">
        <v>22</v>
      </c>
      <c r="J35" s="212">
        <v>15</v>
      </c>
      <c r="K35" s="212">
        <v>0</v>
      </c>
      <c r="L35" s="212">
        <v>21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100</v>
      </c>
      <c r="S35" s="390">
        <f t="shared" si="1"/>
        <v>74</v>
      </c>
      <c r="T35" s="403"/>
      <c r="U35" s="365">
        <v>58</v>
      </c>
      <c r="V35" s="358">
        <v>0</v>
      </c>
      <c r="W35" s="359">
        <f t="shared" si="2"/>
        <v>58</v>
      </c>
      <c r="Y35" s="22" t="s">
        <v>38</v>
      </c>
    </row>
    <row r="36" spans="1:25">
      <c r="A36" s="22" t="s">
        <v>39</v>
      </c>
      <c r="B36" s="209" t="s">
        <v>37</v>
      </c>
      <c r="C36" s="216">
        <v>13</v>
      </c>
      <c r="D36" s="212">
        <v>8</v>
      </c>
      <c r="E36" s="212">
        <v>0</v>
      </c>
      <c r="F36" s="212">
        <v>7</v>
      </c>
      <c r="G36" s="212">
        <v>3</v>
      </c>
      <c r="H36" s="212">
        <v>0</v>
      </c>
      <c r="I36" s="212">
        <v>6</v>
      </c>
      <c r="J36" s="212">
        <v>9</v>
      </c>
      <c r="K36" s="212">
        <v>0</v>
      </c>
      <c r="L36" s="212">
        <v>6</v>
      </c>
      <c r="M36" s="212">
        <v>0</v>
      </c>
      <c r="N36" s="212">
        <v>0</v>
      </c>
      <c r="O36" s="212">
        <v>0</v>
      </c>
      <c r="P36" s="212">
        <v>1</v>
      </c>
      <c r="Q36" s="217">
        <v>0</v>
      </c>
      <c r="R36" s="216">
        <f t="shared" si="0"/>
        <v>53</v>
      </c>
      <c r="S36" s="390">
        <f t="shared" si="1"/>
        <v>58</v>
      </c>
      <c r="T36" s="403"/>
      <c r="U36" s="365">
        <v>37</v>
      </c>
      <c r="V36" s="358">
        <v>0</v>
      </c>
      <c r="W36" s="359">
        <f t="shared" si="2"/>
        <v>37</v>
      </c>
      <c r="Y36" s="22" t="s">
        <v>39</v>
      </c>
    </row>
    <row r="37" spans="1:25">
      <c r="A37" s="22" t="s">
        <v>40</v>
      </c>
      <c r="B37" s="209" t="s">
        <v>37</v>
      </c>
      <c r="C37" s="151">
        <v>21</v>
      </c>
      <c r="D37" s="148">
        <v>9</v>
      </c>
      <c r="E37" s="148">
        <v>3</v>
      </c>
      <c r="F37" s="148">
        <v>5</v>
      </c>
      <c r="G37" s="148">
        <v>3</v>
      </c>
      <c r="H37" s="148">
        <v>0</v>
      </c>
      <c r="I37" s="148">
        <v>6</v>
      </c>
      <c r="J37" s="148">
        <v>11</v>
      </c>
      <c r="K37" s="148">
        <v>0</v>
      </c>
      <c r="L37" s="148">
        <v>6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64</v>
      </c>
      <c r="S37" s="390">
        <f t="shared" si="1"/>
        <v>65</v>
      </c>
      <c r="T37" s="404"/>
      <c r="U37" s="365">
        <v>43</v>
      </c>
      <c r="V37" s="358">
        <v>0</v>
      </c>
      <c r="W37" s="359">
        <f t="shared" si="2"/>
        <v>43</v>
      </c>
      <c r="Y37" s="22" t="s">
        <v>40</v>
      </c>
    </row>
    <row r="38" spans="1:25">
      <c r="A38" s="22">
        <v>30</v>
      </c>
      <c r="B38" s="209" t="s">
        <v>37</v>
      </c>
      <c r="C38" s="151">
        <v>14</v>
      </c>
      <c r="D38" s="148">
        <v>11</v>
      </c>
      <c r="E38" s="148">
        <v>1</v>
      </c>
      <c r="F38" s="148">
        <v>3</v>
      </c>
      <c r="G38" s="148">
        <v>1</v>
      </c>
      <c r="H38" s="148">
        <v>1</v>
      </c>
      <c r="I38" s="148">
        <v>4</v>
      </c>
      <c r="J38" s="148">
        <v>22</v>
      </c>
      <c r="K38" s="148">
        <v>0</v>
      </c>
      <c r="L38" s="148">
        <v>4</v>
      </c>
      <c r="M38" s="148">
        <v>0</v>
      </c>
      <c r="N38" s="148">
        <v>0</v>
      </c>
      <c r="O38" s="148">
        <v>0</v>
      </c>
      <c r="P38" s="148">
        <v>0</v>
      </c>
      <c r="Q38" s="149">
        <v>0</v>
      </c>
      <c r="R38" s="216">
        <f t="shared" si="0"/>
        <v>61</v>
      </c>
      <c r="S38" s="390">
        <f t="shared" si="1"/>
        <v>62</v>
      </c>
      <c r="T38" s="404"/>
      <c r="U38" s="365">
        <v>41</v>
      </c>
      <c r="V38" s="358">
        <v>0</v>
      </c>
      <c r="W38" s="359">
        <f t="shared" si="2"/>
        <v>41</v>
      </c>
      <c r="Y38" s="22">
        <v>30</v>
      </c>
    </row>
    <row r="39" spans="1:25">
      <c r="A39" s="22">
        <v>31</v>
      </c>
      <c r="B39" s="209" t="s">
        <v>41</v>
      </c>
      <c r="C39" s="151">
        <v>5</v>
      </c>
      <c r="D39" s="148">
        <v>9</v>
      </c>
      <c r="E39" s="148">
        <v>0</v>
      </c>
      <c r="F39" s="148">
        <v>1</v>
      </c>
      <c r="G39" s="148">
        <v>0</v>
      </c>
      <c r="H39" s="148">
        <v>0</v>
      </c>
      <c r="I39" s="148">
        <v>2</v>
      </c>
      <c r="J39" s="148">
        <v>12</v>
      </c>
      <c r="K39" s="148">
        <v>0</v>
      </c>
      <c r="L39" s="148">
        <v>3</v>
      </c>
      <c r="M39" s="148">
        <v>0</v>
      </c>
      <c r="N39" s="148">
        <v>0</v>
      </c>
      <c r="O39" s="148">
        <v>1</v>
      </c>
      <c r="P39" s="148">
        <v>1</v>
      </c>
      <c r="Q39" s="149">
        <v>0</v>
      </c>
      <c r="R39" s="216">
        <f t="shared" si="0"/>
        <v>34</v>
      </c>
      <c r="S39" s="390">
        <f t="shared" si="1"/>
        <v>29</v>
      </c>
      <c r="T39" s="404"/>
      <c r="U39" s="365">
        <v>21</v>
      </c>
      <c r="V39" s="358">
        <v>0</v>
      </c>
      <c r="W39" s="359">
        <f t="shared" si="2"/>
        <v>21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6</v>
      </c>
      <c r="D40" s="150">
        <v>3</v>
      </c>
      <c r="E40" s="150">
        <v>1</v>
      </c>
      <c r="F40" s="150">
        <v>3</v>
      </c>
      <c r="G40" s="150">
        <v>1</v>
      </c>
      <c r="H40" s="150">
        <v>0</v>
      </c>
      <c r="I40" s="150">
        <v>14</v>
      </c>
      <c r="J40" s="150">
        <v>4</v>
      </c>
      <c r="K40" s="150">
        <v>0</v>
      </c>
      <c r="L40" s="150">
        <v>15</v>
      </c>
      <c r="M40" s="150">
        <v>0</v>
      </c>
      <c r="N40" s="150">
        <v>0</v>
      </c>
      <c r="O40" s="150">
        <v>0</v>
      </c>
      <c r="P40" s="150">
        <v>0</v>
      </c>
      <c r="Q40" s="153">
        <v>0</v>
      </c>
      <c r="R40" s="391">
        <f>SUM(C40:Q40)</f>
        <v>47</v>
      </c>
      <c r="S40" s="392">
        <f t="shared" si="1"/>
        <v>37</v>
      </c>
      <c r="T40" s="404"/>
      <c r="U40" s="366">
        <v>28</v>
      </c>
      <c r="V40" s="361">
        <v>0</v>
      </c>
      <c r="W40" s="362">
        <f>U40+V40</f>
        <v>28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386</v>
      </c>
      <c r="D42" s="53">
        <f t="shared" si="3"/>
        <v>224</v>
      </c>
      <c r="E42" s="53">
        <f t="shared" si="3"/>
        <v>36</v>
      </c>
      <c r="F42" s="53">
        <f t="shared" si="3"/>
        <v>118</v>
      </c>
      <c r="G42" s="53">
        <f t="shared" si="3"/>
        <v>47</v>
      </c>
      <c r="H42" s="53">
        <f t="shared" si="3"/>
        <v>7</v>
      </c>
      <c r="I42" s="53">
        <f t="shared" si="3"/>
        <v>371</v>
      </c>
      <c r="J42" s="53">
        <f t="shared" si="3"/>
        <v>361</v>
      </c>
      <c r="K42" s="53">
        <f t="shared" si="3"/>
        <v>0</v>
      </c>
      <c r="L42" s="53">
        <f t="shared" si="3"/>
        <v>370</v>
      </c>
      <c r="M42" s="53">
        <f t="shared" si="3"/>
        <v>0</v>
      </c>
      <c r="N42" s="53">
        <f t="shared" si="3"/>
        <v>0</v>
      </c>
      <c r="O42" s="53">
        <f t="shared" si="3"/>
        <v>2</v>
      </c>
      <c r="P42" s="53">
        <f t="shared" si="3"/>
        <v>3</v>
      </c>
      <c r="Q42" s="227">
        <f t="shared" si="3"/>
        <v>4</v>
      </c>
      <c r="R42" s="399"/>
      <c r="S42" s="400"/>
      <c r="T42" s="397"/>
      <c r="U42" s="229">
        <f t="shared" si="3"/>
        <v>1314</v>
      </c>
      <c r="V42" s="230">
        <f t="shared" si="3"/>
        <v>0</v>
      </c>
      <c r="W42" s="231">
        <f t="shared" si="3"/>
        <v>1314</v>
      </c>
    </row>
    <row r="43" spans="1:25" ht="13.5" thickBot="1">
      <c r="A43" s="157" t="s">
        <v>43</v>
      </c>
      <c r="B43" s="156"/>
      <c r="C43" s="154">
        <f t="shared" ref="C43:Q43" si="4">C42/$W$42</f>
        <v>0.29375951293759511</v>
      </c>
      <c r="D43" s="155">
        <f t="shared" si="4"/>
        <v>0.17047184170471841</v>
      </c>
      <c r="E43" s="155">
        <f t="shared" si="4"/>
        <v>2.7397260273972601E-2</v>
      </c>
      <c r="F43" s="155">
        <f t="shared" si="4"/>
        <v>8.9802130898021304E-2</v>
      </c>
      <c r="G43" s="155">
        <f t="shared" si="4"/>
        <v>3.5768645357686452E-2</v>
      </c>
      <c r="H43" s="155">
        <f t="shared" si="4"/>
        <v>5.3272450532724502E-3</v>
      </c>
      <c r="I43" s="155">
        <f t="shared" si="4"/>
        <v>0.28234398782343989</v>
      </c>
      <c r="J43" s="155">
        <f t="shared" si="4"/>
        <v>0.27473363774733639</v>
      </c>
      <c r="K43" s="155">
        <f t="shared" si="4"/>
        <v>0</v>
      </c>
      <c r="L43" s="155">
        <f t="shared" si="4"/>
        <v>0.28158295281582951</v>
      </c>
      <c r="M43" s="155">
        <f t="shared" si="4"/>
        <v>0</v>
      </c>
      <c r="N43" s="155">
        <f t="shared" si="4"/>
        <v>0</v>
      </c>
      <c r="O43" s="155">
        <f t="shared" si="4"/>
        <v>1.5220700152207001E-3</v>
      </c>
      <c r="P43" s="155">
        <f t="shared" si="4"/>
        <v>2.2831050228310501E-3</v>
      </c>
      <c r="Q43" s="228">
        <f t="shared" si="4"/>
        <v>3.0441400304414001E-3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5" priority="1" stopIfTrue="1" operator="greaterThanOrEqual">
      <formula>0</formula>
    </cfRule>
    <cfRule type="cellIs" dxfId="1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Y52"/>
  <sheetViews>
    <sheetView topLeftCell="A22" zoomScale="150" zoomScaleNormal="150" workbookViewId="0">
      <selection activeCell="C42" sqref="C42:Q42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253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87" t="s">
        <v>254</v>
      </c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9"/>
      <c r="R7" s="226"/>
      <c r="S7" s="226"/>
      <c r="T7" s="226"/>
    </row>
    <row r="8" spans="1:25" ht="118.5" thickBot="1">
      <c r="A8" s="58" t="s">
        <v>1</v>
      </c>
      <c r="B8" s="159" t="s">
        <v>50</v>
      </c>
      <c r="C8" s="215" t="s">
        <v>63</v>
      </c>
      <c r="D8" s="215" t="s">
        <v>75</v>
      </c>
      <c r="E8" s="215" t="s">
        <v>87</v>
      </c>
      <c r="F8" s="215" t="s">
        <v>99</v>
      </c>
      <c r="G8" s="215" t="s">
        <v>111</v>
      </c>
      <c r="H8" s="215" t="s">
        <v>122</v>
      </c>
      <c r="I8" s="215" t="s">
        <v>134</v>
      </c>
      <c r="J8" s="215" t="s">
        <v>146</v>
      </c>
      <c r="K8" s="215" t="s">
        <v>158</v>
      </c>
      <c r="L8" s="215" t="s">
        <v>170</v>
      </c>
      <c r="M8" s="215" t="s">
        <v>188</v>
      </c>
      <c r="N8" s="215" t="s">
        <v>200</v>
      </c>
      <c r="O8" s="215" t="s">
        <v>212</v>
      </c>
      <c r="P8" s="215" t="s">
        <v>224</v>
      </c>
      <c r="Q8" s="215" t="s">
        <v>236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3</v>
      </c>
      <c r="D9" s="212">
        <v>5</v>
      </c>
      <c r="E9" s="212">
        <v>0</v>
      </c>
      <c r="F9" s="212">
        <v>5</v>
      </c>
      <c r="G9" s="212">
        <v>2</v>
      </c>
      <c r="H9" s="212">
        <v>3</v>
      </c>
      <c r="I9" s="212">
        <v>0</v>
      </c>
      <c r="J9" s="212">
        <v>2</v>
      </c>
      <c r="K9" s="212">
        <v>1</v>
      </c>
      <c r="L9" s="212">
        <v>0</v>
      </c>
      <c r="M9" s="212">
        <v>0</v>
      </c>
      <c r="N9" s="212">
        <v>0</v>
      </c>
      <c r="O9" s="212">
        <v>0</v>
      </c>
      <c r="P9" s="212">
        <v>2</v>
      </c>
      <c r="Q9" s="217">
        <v>1</v>
      </c>
      <c r="R9" s="216">
        <f>SUM(C9:Q9)</f>
        <v>24</v>
      </c>
      <c r="S9" s="390">
        <f>3*U9-R9</f>
        <v>144</v>
      </c>
      <c r="T9" s="403"/>
      <c r="U9" s="357">
        <v>56</v>
      </c>
      <c r="V9" s="358">
        <v>0</v>
      </c>
      <c r="W9" s="222">
        <f>U9+V9</f>
        <v>56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8</v>
      </c>
      <c r="D10" s="212">
        <v>0</v>
      </c>
      <c r="E10" s="212">
        <v>2</v>
      </c>
      <c r="F10" s="212">
        <v>0</v>
      </c>
      <c r="G10" s="212">
        <v>2</v>
      </c>
      <c r="H10" s="212">
        <v>2</v>
      </c>
      <c r="I10" s="212">
        <v>2</v>
      </c>
      <c r="J10" s="212">
        <v>2</v>
      </c>
      <c r="K10" s="212">
        <v>2</v>
      </c>
      <c r="L10" s="212">
        <v>0</v>
      </c>
      <c r="M10" s="212">
        <v>0</v>
      </c>
      <c r="N10" s="212">
        <v>0</v>
      </c>
      <c r="O10" s="212">
        <v>0</v>
      </c>
      <c r="P10" s="212">
        <v>1</v>
      </c>
      <c r="Q10" s="217">
        <v>4</v>
      </c>
      <c r="R10" s="216">
        <f t="shared" ref="R10:R39" si="0">SUM(C10:Q10)</f>
        <v>25</v>
      </c>
      <c r="S10" s="390">
        <f t="shared" ref="S10:S40" si="1">3*U10-R10</f>
        <v>140</v>
      </c>
      <c r="T10" s="403"/>
      <c r="U10" s="357">
        <v>55</v>
      </c>
      <c r="V10" s="358">
        <v>0</v>
      </c>
      <c r="W10" s="222">
        <f t="shared" ref="W10:W39" si="2">U10+V10</f>
        <v>55</v>
      </c>
      <c r="Y10" s="22">
        <v>2</v>
      </c>
    </row>
    <row r="11" spans="1:25">
      <c r="A11" s="22">
        <v>3</v>
      </c>
      <c r="B11" s="209" t="s">
        <v>15</v>
      </c>
      <c r="C11" s="216">
        <v>3</v>
      </c>
      <c r="D11" s="212">
        <v>4</v>
      </c>
      <c r="E11" s="212">
        <v>0</v>
      </c>
      <c r="F11" s="212">
        <v>0</v>
      </c>
      <c r="G11" s="212">
        <v>3</v>
      </c>
      <c r="H11" s="212">
        <v>0</v>
      </c>
      <c r="I11" s="212">
        <v>1</v>
      </c>
      <c r="J11" s="212">
        <v>3</v>
      </c>
      <c r="K11" s="212">
        <v>0</v>
      </c>
      <c r="L11" s="212">
        <v>0</v>
      </c>
      <c r="M11" s="212">
        <v>0</v>
      </c>
      <c r="N11" s="212">
        <v>2</v>
      </c>
      <c r="O11" s="212">
        <v>0</v>
      </c>
      <c r="P11" s="212">
        <v>0</v>
      </c>
      <c r="Q11" s="217">
        <v>1</v>
      </c>
      <c r="R11" s="216">
        <f t="shared" si="0"/>
        <v>17</v>
      </c>
      <c r="S11" s="390">
        <f t="shared" si="1"/>
        <v>133</v>
      </c>
      <c r="T11" s="403"/>
      <c r="U11" s="357">
        <v>50</v>
      </c>
      <c r="V11" s="358">
        <v>0</v>
      </c>
      <c r="W11" s="222">
        <f t="shared" si="2"/>
        <v>50</v>
      </c>
      <c r="Y11" s="22">
        <v>3</v>
      </c>
    </row>
    <row r="12" spans="1:25">
      <c r="A12" s="22">
        <v>4</v>
      </c>
      <c r="B12" s="209" t="s">
        <v>15</v>
      </c>
      <c r="C12" s="216">
        <v>7</v>
      </c>
      <c r="D12" s="212">
        <v>8</v>
      </c>
      <c r="E12" s="212">
        <v>0</v>
      </c>
      <c r="F12" s="212">
        <v>3</v>
      </c>
      <c r="G12" s="212">
        <v>7</v>
      </c>
      <c r="H12" s="212">
        <v>0</v>
      </c>
      <c r="I12" s="212">
        <v>3</v>
      </c>
      <c r="J12" s="212">
        <v>9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7">
        <v>0</v>
      </c>
      <c r="R12" s="216">
        <f t="shared" si="0"/>
        <v>37</v>
      </c>
      <c r="S12" s="390">
        <f t="shared" si="1"/>
        <v>110</v>
      </c>
      <c r="T12" s="403"/>
      <c r="U12" s="357">
        <v>49</v>
      </c>
      <c r="V12" s="358">
        <v>0</v>
      </c>
      <c r="W12" s="222">
        <f t="shared" si="2"/>
        <v>49</v>
      </c>
      <c r="Y12" s="22">
        <v>4</v>
      </c>
    </row>
    <row r="13" spans="1:25">
      <c r="A13" s="22">
        <v>5</v>
      </c>
      <c r="B13" s="209" t="s">
        <v>15</v>
      </c>
      <c r="C13" s="216">
        <v>5</v>
      </c>
      <c r="D13" s="212">
        <v>2</v>
      </c>
      <c r="E13" s="212">
        <v>5</v>
      </c>
      <c r="F13" s="212">
        <v>0</v>
      </c>
      <c r="G13" s="212">
        <v>6</v>
      </c>
      <c r="H13" s="212">
        <v>2</v>
      </c>
      <c r="I13" s="212">
        <v>0</v>
      </c>
      <c r="J13" s="212">
        <v>2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7">
        <v>0</v>
      </c>
      <c r="R13" s="216">
        <f t="shared" si="0"/>
        <v>22</v>
      </c>
      <c r="S13" s="390">
        <f t="shared" si="1"/>
        <v>122</v>
      </c>
      <c r="T13" s="403"/>
      <c r="U13" s="357">
        <v>48</v>
      </c>
      <c r="V13" s="358">
        <v>0</v>
      </c>
      <c r="W13" s="222">
        <f t="shared" si="2"/>
        <v>48</v>
      </c>
      <c r="Y13" s="22">
        <v>5</v>
      </c>
    </row>
    <row r="14" spans="1:25">
      <c r="A14" s="22">
        <v>6</v>
      </c>
      <c r="B14" s="209" t="s">
        <v>15</v>
      </c>
      <c r="C14" s="216">
        <v>9</v>
      </c>
      <c r="D14" s="212">
        <v>1</v>
      </c>
      <c r="E14" s="212">
        <v>2</v>
      </c>
      <c r="F14" s="212">
        <v>0</v>
      </c>
      <c r="G14" s="212">
        <v>6</v>
      </c>
      <c r="H14" s="212">
        <v>1</v>
      </c>
      <c r="I14" s="212">
        <v>0</v>
      </c>
      <c r="J14" s="212">
        <v>4</v>
      </c>
      <c r="K14" s="212">
        <v>0</v>
      </c>
      <c r="L14" s="212">
        <v>0</v>
      </c>
      <c r="M14" s="212">
        <v>0</v>
      </c>
      <c r="N14" s="212">
        <v>0</v>
      </c>
      <c r="O14" s="212">
        <v>1</v>
      </c>
      <c r="P14" s="212">
        <v>0</v>
      </c>
      <c r="Q14" s="217">
        <v>0</v>
      </c>
      <c r="R14" s="216">
        <f t="shared" si="0"/>
        <v>24</v>
      </c>
      <c r="S14" s="390">
        <f t="shared" si="1"/>
        <v>129</v>
      </c>
      <c r="T14" s="403"/>
      <c r="U14" s="357">
        <v>51</v>
      </c>
      <c r="V14" s="358">
        <v>0</v>
      </c>
      <c r="W14" s="222">
        <f t="shared" si="2"/>
        <v>51</v>
      </c>
      <c r="Y14" s="22">
        <v>6</v>
      </c>
    </row>
    <row r="15" spans="1:25">
      <c r="A15" s="22">
        <v>7</v>
      </c>
      <c r="B15" s="209" t="s">
        <v>15</v>
      </c>
      <c r="C15" s="216">
        <v>9</v>
      </c>
      <c r="D15" s="212">
        <v>3</v>
      </c>
      <c r="E15" s="212">
        <v>1</v>
      </c>
      <c r="F15" s="212">
        <v>0</v>
      </c>
      <c r="G15" s="212">
        <v>4</v>
      </c>
      <c r="H15" s="212">
        <v>4</v>
      </c>
      <c r="I15" s="212">
        <v>0</v>
      </c>
      <c r="J15" s="212">
        <v>5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26</v>
      </c>
      <c r="S15" s="390">
        <f t="shared" si="1"/>
        <v>154</v>
      </c>
      <c r="T15" s="403"/>
      <c r="U15" s="357">
        <v>60</v>
      </c>
      <c r="V15" s="358">
        <v>0</v>
      </c>
      <c r="W15" s="222">
        <f t="shared" si="2"/>
        <v>60</v>
      </c>
      <c r="Y15" s="22">
        <v>7</v>
      </c>
    </row>
    <row r="16" spans="1:25">
      <c r="A16" s="22">
        <v>8</v>
      </c>
      <c r="B16" s="209" t="s">
        <v>47</v>
      </c>
      <c r="C16" s="216">
        <v>3</v>
      </c>
      <c r="D16" s="212">
        <v>3</v>
      </c>
      <c r="E16" s="212">
        <v>0</v>
      </c>
      <c r="F16" s="212">
        <v>0</v>
      </c>
      <c r="G16" s="212">
        <v>1</v>
      </c>
      <c r="H16" s="212">
        <v>3</v>
      </c>
      <c r="I16" s="212">
        <v>0</v>
      </c>
      <c r="J16" s="212">
        <v>3</v>
      </c>
      <c r="K16" s="212">
        <v>1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7">
        <v>1</v>
      </c>
      <c r="R16" s="216">
        <f t="shared" si="0"/>
        <v>15</v>
      </c>
      <c r="S16" s="390">
        <f t="shared" si="1"/>
        <v>147</v>
      </c>
      <c r="T16" s="403"/>
      <c r="U16" s="357">
        <v>54</v>
      </c>
      <c r="V16" s="358">
        <v>0</v>
      </c>
      <c r="W16" s="222">
        <f t="shared" si="2"/>
        <v>54</v>
      </c>
      <c r="Y16" s="22">
        <v>8</v>
      </c>
    </row>
    <row r="17" spans="1:25">
      <c r="A17" s="22">
        <v>9</v>
      </c>
      <c r="B17" s="209" t="s">
        <v>16</v>
      </c>
      <c r="C17" s="216">
        <v>9</v>
      </c>
      <c r="D17" s="212">
        <v>5</v>
      </c>
      <c r="E17" s="212">
        <v>0</v>
      </c>
      <c r="F17" s="212">
        <v>0</v>
      </c>
      <c r="G17" s="212">
        <v>10</v>
      </c>
      <c r="H17" s="212">
        <v>0</v>
      </c>
      <c r="I17" s="212">
        <v>0</v>
      </c>
      <c r="J17" s="212">
        <v>9</v>
      </c>
      <c r="K17" s="212">
        <v>1</v>
      </c>
      <c r="L17" s="212">
        <v>0</v>
      </c>
      <c r="M17" s="212">
        <v>0</v>
      </c>
      <c r="N17" s="212">
        <v>0</v>
      </c>
      <c r="O17" s="212">
        <v>1</v>
      </c>
      <c r="P17" s="212">
        <v>0</v>
      </c>
      <c r="Q17" s="217">
        <v>0</v>
      </c>
      <c r="R17" s="216">
        <f t="shared" si="0"/>
        <v>35</v>
      </c>
      <c r="S17" s="390">
        <f t="shared" si="1"/>
        <v>133</v>
      </c>
      <c r="T17" s="403"/>
      <c r="U17" s="357">
        <v>56</v>
      </c>
      <c r="V17" s="358">
        <v>0</v>
      </c>
      <c r="W17" s="222">
        <f t="shared" si="2"/>
        <v>56</v>
      </c>
      <c r="Y17" s="22">
        <v>9</v>
      </c>
    </row>
    <row r="18" spans="1:25">
      <c r="A18" s="22" t="s">
        <v>17</v>
      </c>
      <c r="B18" s="209" t="s">
        <v>16</v>
      </c>
      <c r="C18" s="216">
        <v>4</v>
      </c>
      <c r="D18" s="212">
        <v>2</v>
      </c>
      <c r="E18" s="212">
        <v>0</v>
      </c>
      <c r="F18" s="212">
        <v>0</v>
      </c>
      <c r="G18" s="212">
        <v>0</v>
      </c>
      <c r="H18" s="212">
        <v>2</v>
      </c>
      <c r="I18" s="212">
        <v>0</v>
      </c>
      <c r="J18" s="212">
        <v>2</v>
      </c>
      <c r="K18" s="212">
        <v>1</v>
      </c>
      <c r="L18" s="212">
        <v>0</v>
      </c>
      <c r="M18" s="212">
        <v>0</v>
      </c>
      <c r="N18" s="212">
        <v>0</v>
      </c>
      <c r="O18" s="212">
        <v>0</v>
      </c>
      <c r="P18" s="212">
        <v>1</v>
      </c>
      <c r="Q18" s="217">
        <v>1</v>
      </c>
      <c r="R18" s="216">
        <f t="shared" si="0"/>
        <v>13</v>
      </c>
      <c r="S18" s="390">
        <f t="shared" si="1"/>
        <v>137</v>
      </c>
      <c r="T18" s="403"/>
      <c r="U18" s="357">
        <v>50</v>
      </c>
      <c r="V18" s="358">
        <v>0</v>
      </c>
      <c r="W18" s="222">
        <f t="shared" si="2"/>
        <v>50</v>
      </c>
      <c r="Y18" s="22" t="s">
        <v>17</v>
      </c>
    </row>
    <row r="19" spans="1:25">
      <c r="A19" s="22" t="s">
        <v>18</v>
      </c>
      <c r="B19" s="209" t="s">
        <v>16</v>
      </c>
      <c r="C19" s="216">
        <v>13</v>
      </c>
      <c r="D19" s="212">
        <v>5</v>
      </c>
      <c r="E19" s="212">
        <v>2</v>
      </c>
      <c r="F19" s="212">
        <v>2</v>
      </c>
      <c r="G19" s="212">
        <v>6</v>
      </c>
      <c r="H19" s="212">
        <v>1</v>
      </c>
      <c r="I19" s="212">
        <v>2</v>
      </c>
      <c r="J19" s="212">
        <v>7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1</v>
      </c>
      <c r="R19" s="216">
        <f t="shared" si="0"/>
        <v>39</v>
      </c>
      <c r="S19" s="390">
        <f t="shared" si="1"/>
        <v>159</v>
      </c>
      <c r="T19" s="403"/>
      <c r="U19" s="357">
        <v>66</v>
      </c>
      <c r="V19" s="358">
        <v>0</v>
      </c>
      <c r="W19" s="222">
        <f t="shared" si="2"/>
        <v>66</v>
      </c>
      <c r="Y19" s="22" t="s">
        <v>18</v>
      </c>
    </row>
    <row r="20" spans="1:25">
      <c r="A20" s="22" t="s">
        <v>19</v>
      </c>
      <c r="B20" s="209" t="s">
        <v>21</v>
      </c>
      <c r="C20" s="216">
        <v>5</v>
      </c>
      <c r="D20" s="212">
        <v>2</v>
      </c>
      <c r="E20" s="212">
        <v>0</v>
      </c>
      <c r="F20" s="212">
        <v>0</v>
      </c>
      <c r="G20" s="212">
        <v>2</v>
      </c>
      <c r="H20" s="212">
        <v>4</v>
      </c>
      <c r="I20" s="212">
        <v>0</v>
      </c>
      <c r="J20" s="212">
        <v>3</v>
      </c>
      <c r="K20" s="212">
        <v>1</v>
      </c>
      <c r="L20" s="212">
        <v>3</v>
      </c>
      <c r="M20" s="212">
        <v>0</v>
      </c>
      <c r="N20" s="212">
        <v>0</v>
      </c>
      <c r="O20" s="212">
        <v>1</v>
      </c>
      <c r="P20" s="212">
        <v>0</v>
      </c>
      <c r="Q20" s="217">
        <v>0</v>
      </c>
      <c r="R20" s="216">
        <f t="shared" si="0"/>
        <v>21</v>
      </c>
      <c r="S20" s="390">
        <f t="shared" si="1"/>
        <v>159</v>
      </c>
      <c r="T20" s="403"/>
      <c r="U20" s="357">
        <v>60</v>
      </c>
      <c r="V20" s="358">
        <v>0</v>
      </c>
      <c r="W20" s="222">
        <f t="shared" si="2"/>
        <v>60</v>
      </c>
      <c r="Y20" s="22" t="s">
        <v>19</v>
      </c>
    </row>
    <row r="21" spans="1:25">
      <c r="A21" s="22" t="s">
        <v>20</v>
      </c>
      <c r="B21" s="209" t="s">
        <v>21</v>
      </c>
      <c r="C21" s="216">
        <v>3</v>
      </c>
      <c r="D21" s="212">
        <v>1</v>
      </c>
      <c r="E21" s="212">
        <v>1</v>
      </c>
      <c r="F21" s="212">
        <v>1</v>
      </c>
      <c r="G21" s="212">
        <v>2</v>
      </c>
      <c r="H21" s="212">
        <v>0</v>
      </c>
      <c r="I21" s="212">
        <v>0</v>
      </c>
      <c r="J21" s="212">
        <v>3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7">
        <v>1</v>
      </c>
      <c r="R21" s="216">
        <f t="shared" si="0"/>
        <v>12</v>
      </c>
      <c r="S21" s="390">
        <f t="shared" si="1"/>
        <v>123</v>
      </c>
      <c r="T21" s="403"/>
      <c r="U21" s="357">
        <v>45</v>
      </c>
      <c r="V21" s="358">
        <v>0</v>
      </c>
      <c r="W21" s="222">
        <f t="shared" si="2"/>
        <v>45</v>
      </c>
      <c r="Y21" s="22" t="s">
        <v>20</v>
      </c>
    </row>
    <row r="22" spans="1:25">
      <c r="A22" s="22" t="s">
        <v>22</v>
      </c>
      <c r="B22" s="209" t="s">
        <v>21</v>
      </c>
      <c r="C22" s="216">
        <v>7</v>
      </c>
      <c r="D22" s="212">
        <v>4</v>
      </c>
      <c r="E22" s="212">
        <v>2</v>
      </c>
      <c r="F22" s="212">
        <v>0</v>
      </c>
      <c r="G22" s="212">
        <v>1</v>
      </c>
      <c r="H22" s="212">
        <v>2</v>
      </c>
      <c r="I22" s="212">
        <v>0</v>
      </c>
      <c r="J22" s="212">
        <v>1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7">
        <v>1</v>
      </c>
      <c r="R22" s="216">
        <f t="shared" si="0"/>
        <v>18</v>
      </c>
      <c r="S22" s="390">
        <f t="shared" si="1"/>
        <v>279</v>
      </c>
      <c r="T22" s="403"/>
      <c r="U22" s="357">
        <v>99</v>
      </c>
      <c r="V22" s="358">
        <v>0</v>
      </c>
      <c r="W22" s="222">
        <f t="shared" si="2"/>
        <v>99</v>
      </c>
      <c r="Y22" s="22" t="s">
        <v>22</v>
      </c>
    </row>
    <row r="23" spans="1:25">
      <c r="A23" s="22" t="s">
        <v>23</v>
      </c>
      <c r="B23" s="209" t="s">
        <v>21</v>
      </c>
      <c r="C23" s="216">
        <v>10</v>
      </c>
      <c r="D23" s="212">
        <v>3</v>
      </c>
      <c r="E23" s="212">
        <v>2</v>
      </c>
      <c r="F23" s="212">
        <v>0</v>
      </c>
      <c r="G23" s="212">
        <v>0</v>
      </c>
      <c r="H23" s="212">
        <v>0</v>
      </c>
      <c r="I23" s="212">
        <v>0</v>
      </c>
      <c r="J23" s="212">
        <v>1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16</v>
      </c>
      <c r="S23" s="390">
        <f t="shared" si="1"/>
        <v>182</v>
      </c>
      <c r="T23" s="403"/>
      <c r="U23" s="357">
        <v>66</v>
      </c>
      <c r="V23" s="358">
        <v>0</v>
      </c>
      <c r="W23" s="222">
        <f t="shared" si="2"/>
        <v>66</v>
      </c>
      <c r="Y23" s="22" t="s">
        <v>23</v>
      </c>
    </row>
    <row r="24" spans="1:25">
      <c r="A24" s="22" t="s">
        <v>24</v>
      </c>
      <c r="B24" s="209" t="s">
        <v>21</v>
      </c>
      <c r="C24" s="216">
        <v>5</v>
      </c>
      <c r="D24" s="212">
        <v>1</v>
      </c>
      <c r="E24" s="212">
        <v>1</v>
      </c>
      <c r="F24" s="212">
        <v>0</v>
      </c>
      <c r="G24" s="212">
        <v>4</v>
      </c>
      <c r="H24" s="212">
        <v>1</v>
      </c>
      <c r="I24" s="212">
        <v>0</v>
      </c>
      <c r="J24" s="212">
        <v>3</v>
      </c>
      <c r="K24" s="212">
        <v>0</v>
      </c>
      <c r="L24" s="212">
        <v>0</v>
      </c>
      <c r="M24" s="212">
        <v>0</v>
      </c>
      <c r="N24" s="212">
        <v>0</v>
      </c>
      <c r="O24" s="212">
        <v>1</v>
      </c>
      <c r="P24" s="212">
        <v>0</v>
      </c>
      <c r="Q24" s="217">
        <v>0</v>
      </c>
      <c r="R24" s="216">
        <f t="shared" si="0"/>
        <v>16</v>
      </c>
      <c r="S24" s="390">
        <f t="shared" si="1"/>
        <v>128</v>
      </c>
      <c r="T24" s="403"/>
      <c r="U24" s="357">
        <v>48</v>
      </c>
      <c r="V24" s="358">
        <v>0</v>
      </c>
      <c r="W24" s="222">
        <f t="shared" si="2"/>
        <v>48</v>
      </c>
      <c r="Y24" s="22" t="s">
        <v>24</v>
      </c>
    </row>
    <row r="25" spans="1:25">
      <c r="A25" s="22" t="s">
        <v>25</v>
      </c>
      <c r="B25" s="209" t="s">
        <v>21</v>
      </c>
      <c r="C25" s="216">
        <v>2</v>
      </c>
      <c r="D25" s="212">
        <v>0</v>
      </c>
      <c r="E25" s="212">
        <v>4</v>
      </c>
      <c r="F25" s="212">
        <v>0</v>
      </c>
      <c r="G25" s="212">
        <v>0</v>
      </c>
      <c r="H25" s="212">
        <v>2</v>
      </c>
      <c r="I25" s="212">
        <v>0</v>
      </c>
      <c r="J25" s="212">
        <v>0</v>
      </c>
      <c r="K25" s="212">
        <v>1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7">
        <v>0</v>
      </c>
      <c r="R25" s="216">
        <f t="shared" si="0"/>
        <v>9</v>
      </c>
      <c r="S25" s="390">
        <f t="shared" si="1"/>
        <v>186</v>
      </c>
      <c r="T25" s="403"/>
      <c r="U25" s="357">
        <v>65</v>
      </c>
      <c r="V25" s="358">
        <v>0</v>
      </c>
      <c r="W25" s="222">
        <f t="shared" si="2"/>
        <v>65</v>
      </c>
      <c r="Y25" s="22" t="s">
        <v>25</v>
      </c>
    </row>
    <row r="26" spans="1:25">
      <c r="A26" s="22" t="s">
        <v>26</v>
      </c>
      <c r="B26" s="209" t="s">
        <v>48</v>
      </c>
      <c r="C26" s="216">
        <v>9</v>
      </c>
      <c r="D26" s="212">
        <v>5</v>
      </c>
      <c r="E26" s="212">
        <v>3</v>
      </c>
      <c r="F26" s="212">
        <v>2</v>
      </c>
      <c r="G26" s="212">
        <v>5</v>
      </c>
      <c r="H26" s="212">
        <v>3</v>
      </c>
      <c r="I26" s="212">
        <v>1</v>
      </c>
      <c r="J26" s="212">
        <v>4</v>
      </c>
      <c r="K26" s="212">
        <v>1</v>
      </c>
      <c r="L26" s="212">
        <v>0</v>
      </c>
      <c r="M26" s="212">
        <v>0</v>
      </c>
      <c r="N26" s="212">
        <v>0</v>
      </c>
      <c r="O26" s="212">
        <v>1</v>
      </c>
      <c r="P26" s="212">
        <v>1</v>
      </c>
      <c r="Q26" s="217">
        <v>0</v>
      </c>
      <c r="R26" s="216">
        <f t="shared" si="0"/>
        <v>35</v>
      </c>
      <c r="S26" s="390">
        <f t="shared" si="1"/>
        <v>199</v>
      </c>
      <c r="T26" s="403"/>
      <c r="U26" s="357">
        <v>78</v>
      </c>
      <c r="V26" s="358">
        <v>0</v>
      </c>
      <c r="W26" s="222">
        <f t="shared" si="2"/>
        <v>78</v>
      </c>
      <c r="Y26" s="22" t="s">
        <v>26</v>
      </c>
    </row>
    <row r="27" spans="1:25">
      <c r="A27" s="22" t="s">
        <v>28</v>
      </c>
      <c r="B27" s="209" t="s">
        <v>27</v>
      </c>
      <c r="C27" s="216">
        <v>5</v>
      </c>
      <c r="D27" s="212">
        <v>6</v>
      </c>
      <c r="E27" s="212">
        <v>0</v>
      </c>
      <c r="F27" s="212">
        <v>2</v>
      </c>
      <c r="G27" s="212">
        <v>3</v>
      </c>
      <c r="H27" s="212">
        <v>0</v>
      </c>
      <c r="I27" s="212">
        <v>0</v>
      </c>
      <c r="J27" s="212">
        <v>3</v>
      </c>
      <c r="K27" s="212">
        <v>2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21</v>
      </c>
      <c r="S27" s="390">
        <f t="shared" si="1"/>
        <v>168</v>
      </c>
      <c r="T27" s="403"/>
      <c r="U27" s="357">
        <v>63</v>
      </c>
      <c r="V27" s="358">
        <v>0</v>
      </c>
      <c r="W27" s="222">
        <f t="shared" si="2"/>
        <v>63</v>
      </c>
      <c r="Y27" s="22" t="s">
        <v>28</v>
      </c>
    </row>
    <row r="28" spans="1:25">
      <c r="A28" s="22" t="s">
        <v>29</v>
      </c>
      <c r="B28" s="209" t="s">
        <v>27</v>
      </c>
      <c r="C28" s="216">
        <v>16</v>
      </c>
      <c r="D28" s="212">
        <v>4</v>
      </c>
      <c r="E28" s="212">
        <v>2</v>
      </c>
      <c r="F28" s="212">
        <v>2</v>
      </c>
      <c r="G28" s="212">
        <v>7</v>
      </c>
      <c r="H28" s="212">
        <v>3</v>
      </c>
      <c r="I28" s="212">
        <v>0</v>
      </c>
      <c r="J28" s="212">
        <v>7</v>
      </c>
      <c r="K28" s="212">
        <v>2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7">
        <v>0</v>
      </c>
      <c r="R28" s="216">
        <f t="shared" si="0"/>
        <v>43</v>
      </c>
      <c r="S28" s="390">
        <f t="shared" si="1"/>
        <v>239</v>
      </c>
      <c r="T28" s="403"/>
      <c r="U28" s="357">
        <v>94</v>
      </c>
      <c r="V28" s="358">
        <v>0</v>
      </c>
      <c r="W28" s="222">
        <f t="shared" si="2"/>
        <v>94</v>
      </c>
      <c r="Y28" s="22" t="s">
        <v>29</v>
      </c>
    </row>
    <row r="29" spans="1:25">
      <c r="A29" s="22" t="s">
        <v>30</v>
      </c>
      <c r="B29" s="209" t="s">
        <v>27</v>
      </c>
      <c r="C29" s="216">
        <v>7</v>
      </c>
      <c r="D29" s="212">
        <v>1</v>
      </c>
      <c r="E29" s="212">
        <v>1</v>
      </c>
      <c r="F29" s="212">
        <v>1</v>
      </c>
      <c r="G29" s="212">
        <v>1</v>
      </c>
      <c r="H29" s="212">
        <v>1</v>
      </c>
      <c r="I29" s="212">
        <v>0</v>
      </c>
      <c r="J29" s="212">
        <v>2</v>
      </c>
      <c r="K29" s="212">
        <v>0</v>
      </c>
      <c r="L29" s="212">
        <v>0</v>
      </c>
      <c r="M29" s="212">
        <v>1</v>
      </c>
      <c r="N29" s="212">
        <v>0</v>
      </c>
      <c r="O29" s="212">
        <v>0</v>
      </c>
      <c r="P29" s="212">
        <v>1</v>
      </c>
      <c r="Q29" s="217">
        <v>0</v>
      </c>
      <c r="R29" s="216">
        <f t="shared" si="0"/>
        <v>16</v>
      </c>
      <c r="S29" s="390">
        <f t="shared" si="1"/>
        <v>152</v>
      </c>
      <c r="T29" s="403"/>
      <c r="U29" s="357">
        <v>56</v>
      </c>
      <c r="V29" s="358">
        <v>0</v>
      </c>
      <c r="W29" s="222">
        <f t="shared" si="2"/>
        <v>56</v>
      </c>
      <c r="Y29" s="22" t="s">
        <v>30</v>
      </c>
    </row>
    <row r="30" spans="1:25">
      <c r="A30" s="22" t="s">
        <v>32</v>
      </c>
      <c r="B30" s="209" t="s">
        <v>31</v>
      </c>
      <c r="C30" s="216">
        <v>4</v>
      </c>
      <c r="D30" s="212">
        <v>2</v>
      </c>
      <c r="E30" s="212">
        <v>1</v>
      </c>
      <c r="F30" s="212">
        <v>0</v>
      </c>
      <c r="G30" s="212">
        <v>1</v>
      </c>
      <c r="H30" s="212">
        <v>0</v>
      </c>
      <c r="I30" s="212">
        <v>1</v>
      </c>
      <c r="J30" s="212">
        <v>0</v>
      </c>
      <c r="K30" s="212">
        <v>1</v>
      </c>
      <c r="L30" s="212">
        <v>0</v>
      </c>
      <c r="M30" s="212">
        <v>2</v>
      </c>
      <c r="N30" s="212">
        <v>0</v>
      </c>
      <c r="O30" s="212">
        <v>1</v>
      </c>
      <c r="P30" s="212">
        <v>1</v>
      </c>
      <c r="Q30" s="217">
        <v>0</v>
      </c>
      <c r="R30" s="216">
        <f t="shared" si="0"/>
        <v>14</v>
      </c>
      <c r="S30" s="390">
        <f t="shared" si="1"/>
        <v>142</v>
      </c>
      <c r="T30" s="403"/>
      <c r="U30" s="357">
        <v>52</v>
      </c>
      <c r="V30" s="358">
        <v>0</v>
      </c>
      <c r="W30" s="222">
        <f t="shared" si="2"/>
        <v>52</v>
      </c>
      <c r="Y30" s="22" t="s">
        <v>32</v>
      </c>
    </row>
    <row r="31" spans="1:25">
      <c r="A31" s="22" t="s">
        <v>33</v>
      </c>
      <c r="B31" s="209" t="s">
        <v>31</v>
      </c>
      <c r="C31" s="216">
        <v>2</v>
      </c>
      <c r="D31" s="212">
        <v>3</v>
      </c>
      <c r="E31" s="212">
        <v>0</v>
      </c>
      <c r="F31" s="212">
        <v>0</v>
      </c>
      <c r="G31" s="212">
        <v>5</v>
      </c>
      <c r="H31" s="212">
        <v>4</v>
      </c>
      <c r="I31" s="212">
        <v>0</v>
      </c>
      <c r="J31" s="212">
        <v>3</v>
      </c>
      <c r="K31" s="212">
        <v>0</v>
      </c>
      <c r="L31" s="212">
        <v>0</v>
      </c>
      <c r="M31" s="212">
        <v>1</v>
      </c>
      <c r="N31" s="212">
        <v>0</v>
      </c>
      <c r="O31" s="212">
        <v>1</v>
      </c>
      <c r="P31" s="212">
        <v>2</v>
      </c>
      <c r="Q31" s="217">
        <v>0</v>
      </c>
      <c r="R31" s="216">
        <f t="shared" si="0"/>
        <v>21</v>
      </c>
      <c r="S31" s="390">
        <f t="shared" si="1"/>
        <v>135</v>
      </c>
      <c r="T31" s="403"/>
      <c r="U31" s="357">
        <v>52</v>
      </c>
      <c r="V31" s="358">
        <v>0</v>
      </c>
      <c r="W31" s="222">
        <f t="shared" si="2"/>
        <v>52</v>
      </c>
      <c r="Y31" s="22" t="s">
        <v>33</v>
      </c>
    </row>
    <row r="32" spans="1:25">
      <c r="A32" s="22" t="s">
        <v>34</v>
      </c>
      <c r="B32" s="209" t="s">
        <v>31</v>
      </c>
      <c r="C32" s="216">
        <v>13</v>
      </c>
      <c r="D32" s="212">
        <v>4</v>
      </c>
      <c r="E32" s="212">
        <v>0</v>
      </c>
      <c r="F32" s="212">
        <v>1</v>
      </c>
      <c r="G32" s="212">
        <v>1</v>
      </c>
      <c r="H32" s="212">
        <v>0</v>
      </c>
      <c r="I32" s="212">
        <v>1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1</v>
      </c>
      <c r="Q32" s="217">
        <v>0</v>
      </c>
      <c r="R32" s="216">
        <f t="shared" si="0"/>
        <v>21</v>
      </c>
      <c r="S32" s="390">
        <f t="shared" si="1"/>
        <v>237</v>
      </c>
      <c r="T32" s="403"/>
      <c r="U32" s="357">
        <v>86</v>
      </c>
      <c r="V32" s="358">
        <v>0</v>
      </c>
      <c r="W32" s="222">
        <f t="shared" si="2"/>
        <v>86</v>
      </c>
      <c r="Y32" s="22" t="s">
        <v>34</v>
      </c>
    </row>
    <row r="33" spans="1:25">
      <c r="A33" s="22" t="s">
        <v>35</v>
      </c>
      <c r="B33" s="209" t="s">
        <v>31</v>
      </c>
      <c r="C33" s="216">
        <v>6</v>
      </c>
      <c r="D33" s="212">
        <v>8</v>
      </c>
      <c r="E33" s="212">
        <v>2</v>
      </c>
      <c r="F33" s="212">
        <v>0</v>
      </c>
      <c r="G33" s="212">
        <v>2</v>
      </c>
      <c r="H33" s="212">
        <v>1</v>
      </c>
      <c r="I33" s="212">
        <v>0</v>
      </c>
      <c r="J33" s="212">
        <v>3</v>
      </c>
      <c r="K33" s="212">
        <v>1</v>
      </c>
      <c r="L33" s="212">
        <v>0</v>
      </c>
      <c r="M33" s="212">
        <v>0</v>
      </c>
      <c r="N33" s="212">
        <v>0</v>
      </c>
      <c r="O33" s="212">
        <v>1</v>
      </c>
      <c r="P33" s="212">
        <v>0</v>
      </c>
      <c r="Q33" s="217">
        <v>3</v>
      </c>
      <c r="R33" s="216">
        <f t="shared" si="0"/>
        <v>27</v>
      </c>
      <c r="S33" s="390">
        <f t="shared" si="1"/>
        <v>219</v>
      </c>
      <c r="T33" s="403"/>
      <c r="U33" s="357">
        <v>82</v>
      </c>
      <c r="V33" s="358">
        <v>0</v>
      </c>
      <c r="W33" s="222">
        <f t="shared" si="2"/>
        <v>82</v>
      </c>
      <c r="Y33" s="22" t="s">
        <v>35</v>
      </c>
    </row>
    <row r="34" spans="1:25">
      <c r="A34" s="22" t="s">
        <v>36</v>
      </c>
      <c r="B34" s="209" t="s">
        <v>31</v>
      </c>
      <c r="C34" s="216">
        <v>4</v>
      </c>
      <c r="D34" s="212">
        <v>5</v>
      </c>
      <c r="E34" s="212">
        <v>1</v>
      </c>
      <c r="F34" s="212">
        <v>2</v>
      </c>
      <c r="G34" s="212">
        <v>1</v>
      </c>
      <c r="H34" s="212">
        <v>1</v>
      </c>
      <c r="I34" s="212">
        <v>0</v>
      </c>
      <c r="J34" s="212">
        <v>0</v>
      </c>
      <c r="K34" s="212">
        <v>0</v>
      </c>
      <c r="L34" s="212">
        <v>0</v>
      </c>
      <c r="M34" s="212">
        <v>1</v>
      </c>
      <c r="N34" s="212">
        <v>0</v>
      </c>
      <c r="O34" s="212">
        <v>0</v>
      </c>
      <c r="P34" s="212">
        <v>0</v>
      </c>
      <c r="Q34" s="217">
        <v>1</v>
      </c>
      <c r="R34" s="216">
        <f t="shared" si="0"/>
        <v>16</v>
      </c>
      <c r="S34" s="390">
        <f t="shared" si="1"/>
        <v>155</v>
      </c>
      <c r="T34" s="403"/>
      <c r="U34" s="357">
        <v>57</v>
      </c>
      <c r="V34" s="358">
        <v>0</v>
      </c>
      <c r="W34" s="222">
        <f t="shared" si="2"/>
        <v>57</v>
      </c>
      <c r="Y34" s="22" t="s">
        <v>36</v>
      </c>
    </row>
    <row r="35" spans="1:25">
      <c r="A35" s="22" t="s">
        <v>38</v>
      </c>
      <c r="B35" s="209" t="s">
        <v>37</v>
      </c>
      <c r="C35" s="216">
        <v>6</v>
      </c>
      <c r="D35" s="212">
        <v>2</v>
      </c>
      <c r="E35" s="212">
        <v>4</v>
      </c>
      <c r="F35" s="212">
        <v>0</v>
      </c>
      <c r="G35" s="212">
        <v>1</v>
      </c>
      <c r="H35" s="212">
        <v>2</v>
      </c>
      <c r="I35" s="212">
        <v>2</v>
      </c>
      <c r="J35" s="212">
        <v>1</v>
      </c>
      <c r="K35" s="212">
        <v>2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20</v>
      </c>
      <c r="S35" s="390">
        <f t="shared" si="1"/>
        <v>178</v>
      </c>
      <c r="T35" s="403"/>
      <c r="U35" s="357">
        <v>66</v>
      </c>
      <c r="V35" s="358">
        <v>0</v>
      </c>
      <c r="W35" s="222">
        <f t="shared" si="2"/>
        <v>66</v>
      </c>
      <c r="Y35" s="22" t="s">
        <v>38</v>
      </c>
    </row>
    <row r="36" spans="1:25">
      <c r="A36" s="22" t="s">
        <v>39</v>
      </c>
      <c r="B36" s="209" t="s">
        <v>37</v>
      </c>
      <c r="C36" s="216">
        <v>9</v>
      </c>
      <c r="D36" s="212">
        <v>5</v>
      </c>
      <c r="E36" s="212">
        <v>1</v>
      </c>
      <c r="F36" s="212">
        <v>1</v>
      </c>
      <c r="G36" s="212">
        <v>5</v>
      </c>
      <c r="H36" s="212">
        <v>0</v>
      </c>
      <c r="I36" s="212">
        <v>0</v>
      </c>
      <c r="J36" s="212">
        <v>5</v>
      </c>
      <c r="K36" s="212">
        <v>1</v>
      </c>
      <c r="L36" s="212">
        <v>0</v>
      </c>
      <c r="M36" s="212">
        <v>0</v>
      </c>
      <c r="N36" s="212">
        <v>0</v>
      </c>
      <c r="O36" s="212">
        <v>0</v>
      </c>
      <c r="P36" s="212">
        <v>1</v>
      </c>
      <c r="Q36" s="217">
        <v>1</v>
      </c>
      <c r="R36" s="216">
        <f t="shared" si="0"/>
        <v>29</v>
      </c>
      <c r="S36" s="390">
        <f t="shared" si="1"/>
        <v>214</v>
      </c>
      <c r="T36" s="403"/>
      <c r="U36" s="357">
        <v>81</v>
      </c>
      <c r="V36" s="358">
        <v>0</v>
      </c>
      <c r="W36" s="222">
        <f t="shared" si="2"/>
        <v>81</v>
      </c>
      <c r="Y36" s="22" t="s">
        <v>39</v>
      </c>
    </row>
    <row r="37" spans="1:25">
      <c r="A37" s="22" t="s">
        <v>40</v>
      </c>
      <c r="B37" s="209" t="s">
        <v>37</v>
      </c>
      <c r="C37" s="151">
        <v>5</v>
      </c>
      <c r="D37" s="148">
        <v>2</v>
      </c>
      <c r="E37" s="148">
        <v>0</v>
      </c>
      <c r="F37" s="148">
        <v>0</v>
      </c>
      <c r="G37" s="148">
        <v>1</v>
      </c>
      <c r="H37" s="148">
        <v>0</v>
      </c>
      <c r="I37" s="148">
        <v>0</v>
      </c>
      <c r="J37" s="148">
        <v>1</v>
      </c>
      <c r="K37" s="148">
        <v>0</v>
      </c>
      <c r="L37" s="148">
        <v>1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10</v>
      </c>
      <c r="S37" s="390">
        <f t="shared" si="1"/>
        <v>152</v>
      </c>
      <c r="T37" s="404"/>
      <c r="U37" s="357">
        <v>54</v>
      </c>
      <c r="V37" s="358">
        <v>0</v>
      </c>
      <c r="W37" s="222">
        <f t="shared" si="2"/>
        <v>54</v>
      </c>
      <c r="Y37" s="22" t="s">
        <v>40</v>
      </c>
    </row>
    <row r="38" spans="1:25">
      <c r="A38" s="22">
        <v>30</v>
      </c>
      <c r="B38" s="209" t="s">
        <v>37</v>
      </c>
      <c r="C38" s="151">
        <v>7</v>
      </c>
      <c r="D38" s="148">
        <v>6</v>
      </c>
      <c r="E38" s="148">
        <v>2</v>
      </c>
      <c r="F38" s="148">
        <v>2</v>
      </c>
      <c r="G38" s="148">
        <v>4</v>
      </c>
      <c r="H38" s="148">
        <v>1</v>
      </c>
      <c r="I38" s="148">
        <v>1</v>
      </c>
      <c r="J38" s="148">
        <v>1</v>
      </c>
      <c r="K38" s="148">
        <v>2</v>
      </c>
      <c r="L38" s="148">
        <v>0</v>
      </c>
      <c r="M38" s="148">
        <v>0</v>
      </c>
      <c r="N38" s="148">
        <v>0</v>
      </c>
      <c r="O38" s="148">
        <v>2</v>
      </c>
      <c r="P38" s="148">
        <v>0</v>
      </c>
      <c r="Q38" s="149">
        <v>1</v>
      </c>
      <c r="R38" s="216">
        <f t="shared" si="0"/>
        <v>29</v>
      </c>
      <c r="S38" s="390">
        <f t="shared" si="1"/>
        <v>229</v>
      </c>
      <c r="T38" s="404"/>
      <c r="U38" s="357">
        <v>86</v>
      </c>
      <c r="V38" s="358">
        <v>0</v>
      </c>
      <c r="W38" s="222">
        <f t="shared" si="2"/>
        <v>86</v>
      </c>
      <c r="Y38" s="22">
        <v>30</v>
      </c>
    </row>
    <row r="39" spans="1:25">
      <c r="A39" s="22">
        <v>31</v>
      </c>
      <c r="B39" s="209" t="s">
        <v>41</v>
      </c>
      <c r="C39" s="151">
        <v>14</v>
      </c>
      <c r="D39" s="148">
        <v>0</v>
      </c>
      <c r="E39" s="148">
        <v>2</v>
      </c>
      <c r="F39" s="148">
        <v>0</v>
      </c>
      <c r="G39" s="148">
        <v>3</v>
      </c>
      <c r="H39" s="148">
        <v>2</v>
      </c>
      <c r="I39" s="148">
        <v>2</v>
      </c>
      <c r="J39" s="148">
        <v>2</v>
      </c>
      <c r="K39" s="148">
        <v>2</v>
      </c>
      <c r="L39" s="148">
        <v>1</v>
      </c>
      <c r="M39" s="148">
        <v>0</v>
      </c>
      <c r="N39" s="148">
        <v>0</v>
      </c>
      <c r="O39" s="148">
        <v>0</v>
      </c>
      <c r="P39" s="148">
        <v>0</v>
      </c>
      <c r="Q39" s="149">
        <v>1</v>
      </c>
      <c r="R39" s="216">
        <f t="shared" si="0"/>
        <v>29</v>
      </c>
      <c r="S39" s="390">
        <f t="shared" si="1"/>
        <v>262</v>
      </c>
      <c r="T39" s="404"/>
      <c r="U39" s="357">
        <v>97</v>
      </c>
      <c r="V39" s="358">
        <v>0</v>
      </c>
      <c r="W39" s="222">
        <f t="shared" si="2"/>
        <v>97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8</v>
      </c>
      <c r="D40" s="150">
        <v>1</v>
      </c>
      <c r="E40" s="150">
        <v>1</v>
      </c>
      <c r="F40" s="150">
        <v>2</v>
      </c>
      <c r="G40" s="150">
        <v>0</v>
      </c>
      <c r="H40" s="150">
        <v>0</v>
      </c>
      <c r="I40" s="150">
        <v>0</v>
      </c>
      <c r="J40" s="150">
        <v>5</v>
      </c>
      <c r="K40" s="150">
        <v>0</v>
      </c>
      <c r="L40" s="150">
        <v>0</v>
      </c>
      <c r="M40" s="150">
        <v>0</v>
      </c>
      <c r="N40" s="150">
        <v>0</v>
      </c>
      <c r="O40" s="150">
        <v>1</v>
      </c>
      <c r="P40" s="150">
        <v>0</v>
      </c>
      <c r="Q40" s="153">
        <v>1</v>
      </c>
      <c r="R40" s="391">
        <f>SUM(C40:Q40)</f>
        <v>19</v>
      </c>
      <c r="S40" s="392">
        <f t="shared" si="1"/>
        <v>170</v>
      </c>
      <c r="T40" s="404"/>
      <c r="U40" s="360">
        <v>63</v>
      </c>
      <c r="V40" s="361">
        <v>0</v>
      </c>
      <c r="W40" s="225">
        <f>U40+V40</f>
        <v>63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220</v>
      </c>
      <c r="D42" s="53">
        <f t="shared" si="3"/>
        <v>103</v>
      </c>
      <c r="E42" s="53">
        <f t="shared" si="3"/>
        <v>42</v>
      </c>
      <c r="F42" s="53">
        <f t="shared" si="3"/>
        <v>26</v>
      </c>
      <c r="G42" s="53">
        <f t="shared" si="3"/>
        <v>96</v>
      </c>
      <c r="H42" s="53">
        <f t="shared" si="3"/>
        <v>45</v>
      </c>
      <c r="I42" s="53">
        <f t="shared" si="3"/>
        <v>16</v>
      </c>
      <c r="J42" s="53">
        <f t="shared" si="3"/>
        <v>96</v>
      </c>
      <c r="K42" s="53">
        <f t="shared" si="3"/>
        <v>22</v>
      </c>
      <c r="L42" s="53">
        <f t="shared" si="3"/>
        <v>5</v>
      </c>
      <c r="M42" s="53">
        <f t="shared" si="3"/>
        <v>5</v>
      </c>
      <c r="N42" s="53">
        <f t="shared" si="3"/>
        <v>2</v>
      </c>
      <c r="O42" s="53">
        <f t="shared" si="3"/>
        <v>11</v>
      </c>
      <c r="P42" s="53">
        <f t="shared" si="3"/>
        <v>11</v>
      </c>
      <c r="Q42" s="227">
        <f t="shared" si="3"/>
        <v>19</v>
      </c>
      <c r="R42" s="399"/>
      <c r="S42" s="400"/>
      <c r="T42" s="397"/>
      <c r="U42" s="229">
        <f t="shared" si="3"/>
        <v>2045</v>
      </c>
      <c r="V42" s="230">
        <f t="shared" si="3"/>
        <v>0</v>
      </c>
      <c r="W42" s="231">
        <f t="shared" si="3"/>
        <v>2045</v>
      </c>
    </row>
    <row r="43" spans="1:25" ht="13.5" thickBot="1">
      <c r="A43" s="157" t="s">
        <v>43</v>
      </c>
      <c r="B43" s="156"/>
      <c r="C43" s="154">
        <f t="shared" ref="C43:Q43" si="4">C42/$W$42</f>
        <v>0.10757946210268948</v>
      </c>
      <c r="D43" s="155">
        <f t="shared" si="4"/>
        <v>5.0366748166259169E-2</v>
      </c>
      <c r="E43" s="155">
        <f t="shared" si="4"/>
        <v>2.0537897310513448E-2</v>
      </c>
      <c r="F43" s="155">
        <f t="shared" si="4"/>
        <v>1.2713936430317848E-2</v>
      </c>
      <c r="G43" s="155">
        <f t="shared" si="4"/>
        <v>4.6943765281173597E-2</v>
      </c>
      <c r="H43" s="155">
        <f t="shared" si="4"/>
        <v>2.2004889975550123E-2</v>
      </c>
      <c r="I43" s="155">
        <f t="shared" si="4"/>
        <v>7.8239608801955983E-3</v>
      </c>
      <c r="J43" s="155">
        <f t="shared" si="4"/>
        <v>4.6943765281173597E-2</v>
      </c>
      <c r="K43" s="155">
        <f t="shared" si="4"/>
        <v>1.0757946210268949E-2</v>
      </c>
      <c r="L43" s="155">
        <f t="shared" si="4"/>
        <v>2.4449877750611247E-3</v>
      </c>
      <c r="M43" s="155">
        <f t="shared" si="4"/>
        <v>2.4449877750611247E-3</v>
      </c>
      <c r="N43" s="155">
        <f t="shared" si="4"/>
        <v>9.7799511002444979E-4</v>
      </c>
      <c r="O43" s="155">
        <f t="shared" si="4"/>
        <v>5.3789731051344745E-3</v>
      </c>
      <c r="P43" s="155">
        <f t="shared" si="4"/>
        <v>5.3789731051344745E-3</v>
      </c>
      <c r="Q43" s="228">
        <f t="shared" si="4"/>
        <v>9.2909535452322736E-3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3" priority="1" stopIfTrue="1" operator="greaterThanOrEqual">
      <formula>0</formula>
    </cfRule>
    <cfRule type="cellIs" dxfId="1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52"/>
  <sheetViews>
    <sheetView zoomScale="150" zoomScaleNormal="150" workbookViewId="0">
      <pane xSplit="1" topLeftCell="B1" activePane="topRight" state="frozen"/>
      <selection pane="topRight" activeCell="A8" sqref="A8:XFD41"/>
    </sheetView>
  </sheetViews>
  <sheetFormatPr defaultRowHeight="12.75"/>
  <cols>
    <col min="2" max="2" width="15.5703125" bestFit="1" customWidth="1"/>
    <col min="3" max="20" width="5.7109375" customWidth="1"/>
    <col min="21" max="21" width="6.7109375" customWidth="1"/>
    <col min="22" max="22" width="7.7109375" customWidth="1"/>
    <col min="23" max="23" width="6.28515625" customWidth="1"/>
    <col min="24" max="24" width="3" customWidth="1"/>
  </cols>
  <sheetData>
    <row r="1" spans="1:25" ht="13.5">
      <c r="C1" s="3"/>
      <c r="D1" s="4"/>
      <c r="E1" s="1"/>
      <c r="F1" s="191"/>
      <c r="G1" s="191"/>
      <c r="H1" s="191"/>
      <c r="I1" s="191"/>
      <c r="J1" s="191"/>
      <c r="K1" s="191"/>
      <c r="L1" s="1"/>
      <c r="M1" s="191"/>
      <c r="N1" s="191"/>
      <c r="O1" s="191"/>
      <c r="P1" s="191"/>
      <c r="Q1" s="192"/>
      <c r="R1" s="237"/>
      <c r="S1" s="237"/>
      <c r="T1" s="237"/>
    </row>
    <row r="2" spans="1:25" ht="13.9" customHeight="1">
      <c r="C2" s="458" t="s">
        <v>55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60"/>
      <c r="R2" s="373"/>
      <c r="S2" s="373"/>
      <c r="T2" s="373"/>
    </row>
    <row r="3" spans="1:25" ht="13.9" customHeight="1">
      <c r="C3" s="16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65"/>
      <c r="R3" s="214"/>
      <c r="S3" s="214"/>
      <c r="T3" s="214"/>
    </row>
    <row r="4" spans="1:25" ht="26.25">
      <c r="C4" s="469" t="s">
        <v>256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374"/>
      <c r="S4" s="374"/>
      <c r="T4" s="374"/>
    </row>
    <row r="5" spans="1:25" ht="13.5" thickBot="1">
      <c r="C5" s="55" t="s">
        <v>49</v>
      </c>
      <c r="D5" s="56"/>
      <c r="E5" s="57"/>
      <c r="F5" s="51"/>
      <c r="G5" s="57"/>
      <c r="H5" s="57"/>
      <c r="I5" s="194"/>
      <c r="J5" s="194"/>
      <c r="K5" s="194"/>
      <c r="L5" s="51"/>
      <c r="M5" s="51"/>
      <c r="N5" s="57"/>
      <c r="O5" s="57"/>
      <c r="P5" s="194"/>
      <c r="Q5" s="195"/>
      <c r="R5" s="237"/>
      <c r="S5" s="237"/>
      <c r="T5" s="237"/>
    </row>
    <row r="6" spans="1:25" ht="13.5" thickBot="1">
      <c r="C6" s="54"/>
      <c r="D6" s="30"/>
      <c r="E6" s="8"/>
      <c r="G6" s="8"/>
      <c r="H6" s="8"/>
      <c r="I6" s="193"/>
      <c r="J6" s="193"/>
      <c r="K6" s="193"/>
      <c r="N6" s="8"/>
      <c r="O6" s="8"/>
      <c r="P6" s="193"/>
      <c r="Q6" s="193"/>
      <c r="R6" s="193"/>
      <c r="S6" s="193"/>
      <c r="T6" s="193"/>
    </row>
    <row r="7" spans="1:25" ht="13.5" thickBot="1">
      <c r="C7" s="490" t="s">
        <v>255</v>
      </c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2"/>
      <c r="R7" s="226"/>
      <c r="S7" s="226"/>
      <c r="T7" s="226"/>
    </row>
    <row r="8" spans="1:25" ht="114" thickBot="1">
      <c r="A8" s="58" t="s">
        <v>1</v>
      </c>
      <c r="B8" s="159" t="s">
        <v>50</v>
      </c>
      <c r="C8" s="215" t="s">
        <v>64</v>
      </c>
      <c r="D8" s="215" t="s">
        <v>76</v>
      </c>
      <c r="E8" s="215" t="s">
        <v>88</v>
      </c>
      <c r="F8" s="215" t="s">
        <v>100</v>
      </c>
      <c r="G8" s="215" t="s">
        <v>112</v>
      </c>
      <c r="H8" s="215" t="s">
        <v>123</v>
      </c>
      <c r="I8" s="215" t="s">
        <v>135</v>
      </c>
      <c r="J8" s="215" t="s">
        <v>147</v>
      </c>
      <c r="K8" s="215" t="s">
        <v>159</v>
      </c>
      <c r="L8" s="215" t="s">
        <v>171</v>
      </c>
      <c r="M8" s="215" t="s">
        <v>177</v>
      </c>
      <c r="N8" s="215" t="s">
        <v>189</v>
      </c>
      <c r="O8" s="215" t="s">
        <v>201</v>
      </c>
      <c r="P8" s="215" t="s">
        <v>213</v>
      </c>
      <c r="Q8" s="215" t="s">
        <v>225</v>
      </c>
      <c r="R8" s="388" t="s">
        <v>369</v>
      </c>
      <c r="S8" s="389" t="s">
        <v>368</v>
      </c>
      <c r="T8" s="402"/>
      <c r="U8" s="218" t="s">
        <v>365</v>
      </c>
      <c r="V8" s="219" t="s">
        <v>238</v>
      </c>
      <c r="W8" s="220" t="s">
        <v>239</v>
      </c>
    </row>
    <row r="9" spans="1:25" ht="12.4" customHeight="1">
      <c r="A9" s="39">
        <v>1</v>
      </c>
      <c r="B9" s="208" t="s">
        <v>15</v>
      </c>
      <c r="C9" s="216">
        <v>0</v>
      </c>
      <c r="D9" s="212">
        <v>0</v>
      </c>
      <c r="E9" s="212">
        <v>1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7">
        <v>0</v>
      </c>
      <c r="R9" s="216">
        <f>SUM(C9:Q9)</f>
        <v>1</v>
      </c>
      <c r="S9" s="390">
        <f>3*U9-R9</f>
        <v>2</v>
      </c>
      <c r="T9" s="403"/>
      <c r="U9" s="365">
        <v>1</v>
      </c>
      <c r="V9" s="358">
        <v>0</v>
      </c>
      <c r="W9" s="359">
        <f>U9+V9</f>
        <v>1</v>
      </c>
      <c r="Y9" s="39">
        <v>1</v>
      </c>
    </row>
    <row r="10" spans="1:25" ht="12.4" customHeight="1">
      <c r="A10" s="22">
        <v>2</v>
      </c>
      <c r="B10" s="209" t="s">
        <v>15</v>
      </c>
      <c r="C10" s="216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7">
        <v>0</v>
      </c>
      <c r="R10" s="216">
        <f t="shared" ref="R10:R39" si="0">SUM(C10:Q10)</f>
        <v>0</v>
      </c>
      <c r="S10" s="390">
        <f t="shared" ref="S10:S40" si="1">3*U10-R10</f>
        <v>0</v>
      </c>
      <c r="T10" s="403"/>
      <c r="U10" s="365">
        <v>0</v>
      </c>
      <c r="V10" s="358">
        <v>0</v>
      </c>
      <c r="W10" s="359">
        <f t="shared" ref="W10:W39" si="2">U10+V10</f>
        <v>0</v>
      </c>
      <c r="Y10" s="22">
        <v>2</v>
      </c>
    </row>
    <row r="11" spans="1:25">
      <c r="A11" s="22">
        <v>3</v>
      </c>
      <c r="B11" s="209" t="s">
        <v>15</v>
      </c>
      <c r="C11" s="216">
        <v>0</v>
      </c>
      <c r="D11" s="212">
        <v>0</v>
      </c>
      <c r="E11" s="212">
        <v>1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7">
        <v>0</v>
      </c>
      <c r="R11" s="216">
        <f t="shared" si="0"/>
        <v>1</v>
      </c>
      <c r="S11" s="390">
        <f t="shared" si="1"/>
        <v>8</v>
      </c>
      <c r="T11" s="403"/>
      <c r="U11" s="365">
        <v>3</v>
      </c>
      <c r="V11" s="358">
        <v>0</v>
      </c>
      <c r="W11" s="359">
        <f t="shared" si="2"/>
        <v>3</v>
      </c>
      <c r="Y11" s="22">
        <v>3</v>
      </c>
    </row>
    <row r="12" spans="1:25">
      <c r="A12" s="22">
        <v>4</v>
      </c>
      <c r="B12" s="209" t="s">
        <v>15</v>
      </c>
      <c r="C12" s="216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7">
        <v>0</v>
      </c>
      <c r="R12" s="216">
        <f t="shared" si="0"/>
        <v>0</v>
      </c>
      <c r="S12" s="390">
        <f t="shared" si="1"/>
        <v>3</v>
      </c>
      <c r="T12" s="403"/>
      <c r="U12" s="365">
        <v>1</v>
      </c>
      <c r="V12" s="358">
        <v>0</v>
      </c>
      <c r="W12" s="359">
        <f t="shared" si="2"/>
        <v>1</v>
      </c>
      <c r="Y12" s="22">
        <v>4</v>
      </c>
    </row>
    <row r="13" spans="1:25">
      <c r="A13" s="22">
        <v>5</v>
      </c>
      <c r="B13" s="209" t="s">
        <v>15</v>
      </c>
      <c r="C13" s="216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7">
        <v>0</v>
      </c>
      <c r="R13" s="216">
        <f t="shared" si="0"/>
        <v>0</v>
      </c>
      <c r="S13" s="390">
        <f t="shared" si="1"/>
        <v>6</v>
      </c>
      <c r="T13" s="403"/>
      <c r="U13" s="365">
        <v>2</v>
      </c>
      <c r="V13" s="358">
        <v>0</v>
      </c>
      <c r="W13" s="359">
        <f t="shared" si="2"/>
        <v>2</v>
      </c>
      <c r="Y13" s="22">
        <v>5</v>
      </c>
    </row>
    <row r="14" spans="1:25">
      <c r="A14" s="22">
        <v>6</v>
      </c>
      <c r="B14" s="209" t="s">
        <v>15</v>
      </c>
      <c r="C14" s="216">
        <v>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7">
        <v>0</v>
      </c>
      <c r="R14" s="216">
        <f t="shared" si="0"/>
        <v>0</v>
      </c>
      <c r="S14" s="390">
        <f t="shared" si="1"/>
        <v>0</v>
      </c>
      <c r="T14" s="403"/>
      <c r="U14" s="365">
        <v>0</v>
      </c>
      <c r="V14" s="358">
        <v>0</v>
      </c>
      <c r="W14" s="359">
        <f t="shared" si="2"/>
        <v>0</v>
      </c>
      <c r="Y14" s="22">
        <v>6</v>
      </c>
    </row>
    <row r="15" spans="1:25">
      <c r="A15" s="22">
        <v>7</v>
      </c>
      <c r="B15" s="209" t="s">
        <v>15</v>
      </c>
      <c r="C15" s="216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7">
        <v>0</v>
      </c>
      <c r="R15" s="216">
        <f t="shared" si="0"/>
        <v>0</v>
      </c>
      <c r="S15" s="390">
        <f t="shared" si="1"/>
        <v>6</v>
      </c>
      <c r="T15" s="403"/>
      <c r="U15" s="365">
        <v>2</v>
      </c>
      <c r="V15" s="358">
        <v>0</v>
      </c>
      <c r="W15" s="359">
        <f t="shared" si="2"/>
        <v>2</v>
      </c>
      <c r="Y15" s="22">
        <v>7</v>
      </c>
    </row>
    <row r="16" spans="1:25">
      <c r="A16" s="22">
        <v>8</v>
      </c>
      <c r="B16" s="209" t="s">
        <v>47</v>
      </c>
      <c r="C16" s="216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7">
        <v>0</v>
      </c>
      <c r="R16" s="216">
        <f t="shared" si="0"/>
        <v>0</v>
      </c>
      <c r="S16" s="390">
        <f t="shared" si="1"/>
        <v>3</v>
      </c>
      <c r="T16" s="403"/>
      <c r="U16" s="365">
        <v>1</v>
      </c>
      <c r="V16" s="358">
        <v>0</v>
      </c>
      <c r="W16" s="359">
        <f t="shared" si="2"/>
        <v>1</v>
      </c>
      <c r="Y16" s="22">
        <v>8</v>
      </c>
    </row>
    <row r="17" spans="1:25">
      <c r="A17" s="22">
        <v>9</v>
      </c>
      <c r="B17" s="209" t="s">
        <v>16</v>
      </c>
      <c r="C17" s="216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7">
        <v>0</v>
      </c>
      <c r="R17" s="216">
        <f t="shared" si="0"/>
        <v>0</v>
      </c>
      <c r="S17" s="390">
        <f t="shared" si="1"/>
        <v>3</v>
      </c>
      <c r="T17" s="403"/>
      <c r="U17" s="365">
        <v>1</v>
      </c>
      <c r="V17" s="358">
        <v>0</v>
      </c>
      <c r="W17" s="359">
        <f t="shared" si="2"/>
        <v>1</v>
      </c>
      <c r="Y17" s="22">
        <v>9</v>
      </c>
    </row>
    <row r="18" spans="1:25">
      <c r="A18" s="22" t="s">
        <v>17</v>
      </c>
      <c r="B18" s="209" t="s">
        <v>16</v>
      </c>
      <c r="C18" s="216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2</v>
      </c>
      <c r="N18" s="212">
        <v>0</v>
      </c>
      <c r="O18" s="212">
        <v>0</v>
      </c>
      <c r="P18" s="212">
        <v>0</v>
      </c>
      <c r="Q18" s="217">
        <v>0</v>
      </c>
      <c r="R18" s="216">
        <f t="shared" si="0"/>
        <v>2</v>
      </c>
      <c r="S18" s="390">
        <f t="shared" si="1"/>
        <v>4</v>
      </c>
      <c r="T18" s="403"/>
      <c r="U18" s="365">
        <v>2</v>
      </c>
      <c r="V18" s="358">
        <v>0</v>
      </c>
      <c r="W18" s="359">
        <f t="shared" si="2"/>
        <v>2</v>
      </c>
      <c r="Y18" s="22" t="s">
        <v>17</v>
      </c>
    </row>
    <row r="19" spans="1:25">
      <c r="A19" s="22" t="s">
        <v>18</v>
      </c>
      <c r="B19" s="209" t="s">
        <v>16</v>
      </c>
      <c r="C19" s="216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7">
        <v>0</v>
      </c>
      <c r="R19" s="216">
        <f t="shared" si="0"/>
        <v>0</v>
      </c>
      <c r="S19" s="390">
        <f t="shared" si="1"/>
        <v>3</v>
      </c>
      <c r="T19" s="403"/>
      <c r="U19" s="365">
        <v>1</v>
      </c>
      <c r="V19" s="358">
        <v>0</v>
      </c>
      <c r="W19" s="359">
        <f t="shared" si="2"/>
        <v>1</v>
      </c>
      <c r="Y19" s="22" t="s">
        <v>18</v>
      </c>
    </row>
    <row r="20" spans="1:25">
      <c r="A20" s="22" t="s">
        <v>19</v>
      </c>
      <c r="B20" s="209" t="s">
        <v>21</v>
      </c>
      <c r="C20" s="216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7">
        <v>0</v>
      </c>
      <c r="R20" s="216">
        <f t="shared" si="0"/>
        <v>0</v>
      </c>
      <c r="S20" s="390">
        <f t="shared" si="1"/>
        <v>3</v>
      </c>
      <c r="T20" s="403"/>
      <c r="U20" s="365">
        <v>1</v>
      </c>
      <c r="V20" s="358">
        <v>0</v>
      </c>
      <c r="W20" s="359">
        <f t="shared" si="2"/>
        <v>1</v>
      </c>
      <c r="Y20" s="22" t="s">
        <v>19</v>
      </c>
    </row>
    <row r="21" spans="1:25">
      <c r="A21" s="22" t="s">
        <v>20</v>
      </c>
      <c r="B21" s="209" t="s">
        <v>21</v>
      </c>
      <c r="C21" s="216">
        <v>0</v>
      </c>
      <c r="D21" s="212">
        <v>0</v>
      </c>
      <c r="E21" s="212">
        <v>2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7">
        <v>0</v>
      </c>
      <c r="R21" s="216">
        <f t="shared" si="0"/>
        <v>2</v>
      </c>
      <c r="S21" s="390">
        <f t="shared" si="1"/>
        <v>7</v>
      </c>
      <c r="T21" s="403"/>
      <c r="U21" s="365">
        <v>3</v>
      </c>
      <c r="V21" s="358">
        <v>0</v>
      </c>
      <c r="W21" s="359">
        <f t="shared" si="2"/>
        <v>3</v>
      </c>
      <c r="Y21" s="22" t="s">
        <v>20</v>
      </c>
    </row>
    <row r="22" spans="1:25">
      <c r="A22" s="22" t="s">
        <v>22</v>
      </c>
      <c r="B22" s="209" t="s">
        <v>21</v>
      </c>
      <c r="C22" s="216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1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7">
        <v>0</v>
      </c>
      <c r="R22" s="216">
        <f t="shared" si="0"/>
        <v>1</v>
      </c>
      <c r="S22" s="390">
        <f t="shared" si="1"/>
        <v>8</v>
      </c>
      <c r="T22" s="403"/>
      <c r="U22" s="365">
        <v>3</v>
      </c>
      <c r="V22" s="358">
        <v>0</v>
      </c>
      <c r="W22" s="359">
        <f t="shared" si="2"/>
        <v>3</v>
      </c>
      <c r="Y22" s="22" t="s">
        <v>22</v>
      </c>
    </row>
    <row r="23" spans="1:25">
      <c r="A23" s="22" t="s">
        <v>23</v>
      </c>
      <c r="B23" s="209" t="s">
        <v>21</v>
      </c>
      <c r="C23" s="216">
        <v>0</v>
      </c>
      <c r="D23" s="212">
        <v>0</v>
      </c>
      <c r="E23" s="212">
        <v>1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7">
        <v>0</v>
      </c>
      <c r="R23" s="216">
        <f t="shared" si="0"/>
        <v>1</v>
      </c>
      <c r="S23" s="390">
        <f t="shared" si="1"/>
        <v>5</v>
      </c>
      <c r="T23" s="403"/>
      <c r="U23" s="365">
        <v>2</v>
      </c>
      <c r="V23" s="358">
        <v>0</v>
      </c>
      <c r="W23" s="359">
        <f t="shared" si="2"/>
        <v>2</v>
      </c>
      <c r="Y23" s="22" t="s">
        <v>23</v>
      </c>
    </row>
    <row r="24" spans="1:25">
      <c r="A24" s="22" t="s">
        <v>24</v>
      </c>
      <c r="B24" s="209" t="s">
        <v>21</v>
      </c>
      <c r="C24" s="216">
        <v>0</v>
      </c>
      <c r="D24" s="212">
        <v>0</v>
      </c>
      <c r="E24" s="212">
        <v>1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7">
        <v>0</v>
      </c>
      <c r="R24" s="216">
        <f t="shared" si="0"/>
        <v>1</v>
      </c>
      <c r="S24" s="390">
        <f t="shared" si="1"/>
        <v>8</v>
      </c>
      <c r="T24" s="403"/>
      <c r="U24" s="365">
        <v>3</v>
      </c>
      <c r="V24" s="358">
        <v>0</v>
      </c>
      <c r="W24" s="359">
        <f t="shared" si="2"/>
        <v>3</v>
      </c>
      <c r="Y24" s="22" t="s">
        <v>24</v>
      </c>
    </row>
    <row r="25" spans="1:25">
      <c r="A25" s="22" t="s">
        <v>25</v>
      </c>
      <c r="B25" s="209" t="s">
        <v>21</v>
      </c>
      <c r="C25" s="216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1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7">
        <v>0</v>
      </c>
      <c r="R25" s="216">
        <f t="shared" si="0"/>
        <v>1</v>
      </c>
      <c r="S25" s="390">
        <f t="shared" si="1"/>
        <v>2</v>
      </c>
      <c r="T25" s="403"/>
      <c r="U25" s="365">
        <v>1</v>
      </c>
      <c r="V25" s="358">
        <v>0</v>
      </c>
      <c r="W25" s="359">
        <f t="shared" si="2"/>
        <v>1</v>
      </c>
      <c r="Y25" s="22" t="s">
        <v>25</v>
      </c>
    </row>
    <row r="26" spans="1:25">
      <c r="A26" s="22" t="s">
        <v>26</v>
      </c>
      <c r="B26" s="209" t="s">
        <v>48</v>
      </c>
      <c r="C26" s="216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217">
        <v>0</v>
      </c>
      <c r="R26" s="216">
        <f t="shared" si="0"/>
        <v>0</v>
      </c>
      <c r="S26" s="390">
        <f t="shared" si="1"/>
        <v>3</v>
      </c>
      <c r="T26" s="403"/>
      <c r="U26" s="365">
        <v>1</v>
      </c>
      <c r="V26" s="358">
        <v>0</v>
      </c>
      <c r="W26" s="359">
        <f t="shared" si="2"/>
        <v>1</v>
      </c>
      <c r="Y26" s="22" t="s">
        <v>26</v>
      </c>
    </row>
    <row r="27" spans="1:25">
      <c r="A27" s="22" t="s">
        <v>28</v>
      </c>
      <c r="B27" s="209" t="s">
        <v>27</v>
      </c>
      <c r="C27" s="216">
        <v>0</v>
      </c>
      <c r="D27" s="212">
        <v>0</v>
      </c>
      <c r="E27" s="212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7">
        <v>0</v>
      </c>
      <c r="R27" s="216">
        <f t="shared" si="0"/>
        <v>0</v>
      </c>
      <c r="S27" s="390">
        <f t="shared" si="1"/>
        <v>0</v>
      </c>
      <c r="T27" s="403"/>
      <c r="U27" s="365">
        <v>0</v>
      </c>
      <c r="V27" s="358">
        <v>0</v>
      </c>
      <c r="W27" s="359">
        <f t="shared" si="2"/>
        <v>0</v>
      </c>
      <c r="Y27" s="22" t="s">
        <v>28</v>
      </c>
    </row>
    <row r="28" spans="1:25">
      <c r="A28" s="22" t="s">
        <v>29</v>
      </c>
      <c r="B28" s="209" t="s">
        <v>27</v>
      </c>
      <c r="C28" s="216">
        <v>1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1</v>
      </c>
      <c r="N28" s="212">
        <v>1</v>
      </c>
      <c r="O28" s="212">
        <v>0</v>
      </c>
      <c r="P28" s="212">
        <v>0</v>
      </c>
      <c r="Q28" s="217">
        <v>0</v>
      </c>
      <c r="R28" s="216">
        <f t="shared" si="0"/>
        <v>3</v>
      </c>
      <c r="S28" s="390">
        <f t="shared" si="1"/>
        <v>3</v>
      </c>
      <c r="T28" s="403"/>
      <c r="U28" s="365">
        <v>2</v>
      </c>
      <c r="V28" s="358">
        <v>0</v>
      </c>
      <c r="W28" s="359">
        <f t="shared" si="2"/>
        <v>2</v>
      </c>
      <c r="Y28" s="22" t="s">
        <v>29</v>
      </c>
    </row>
    <row r="29" spans="1:25">
      <c r="A29" s="22" t="s">
        <v>30</v>
      </c>
      <c r="B29" s="209" t="s">
        <v>27</v>
      </c>
      <c r="C29" s="216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7">
        <v>0</v>
      </c>
      <c r="R29" s="216">
        <f t="shared" si="0"/>
        <v>0</v>
      </c>
      <c r="S29" s="390">
        <f t="shared" si="1"/>
        <v>0</v>
      </c>
      <c r="T29" s="403"/>
      <c r="U29" s="365">
        <v>0</v>
      </c>
      <c r="V29" s="358">
        <v>0</v>
      </c>
      <c r="W29" s="359">
        <f t="shared" si="2"/>
        <v>0</v>
      </c>
      <c r="Y29" s="22" t="s">
        <v>30</v>
      </c>
    </row>
    <row r="30" spans="1:25">
      <c r="A30" s="22" t="s">
        <v>32</v>
      </c>
      <c r="B30" s="209" t="s">
        <v>31</v>
      </c>
      <c r="C30" s="216">
        <v>0</v>
      </c>
      <c r="D30" s="212">
        <v>0</v>
      </c>
      <c r="E30" s="212">
        <v>1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7">
        <v>0</v>
      </c>
      <c r="R30" s="216">
        <f t="shared" si="0"/>
        <v>1</v>
      </c>
      <c r="S30" s="390">
        <f t="shared" si="1"/>
        <v>8</v>
      </c>
      <c r="T30" s="403"/>
      <c r="U30" s="365">
        <v>3</v>
      </c>
      <c r="V30" s="358">
        <v>0</v>
      </c>
      <c r="W30" s="359">
        <f t="shared" si="2"/>
        <v>3</v>
      </c>
      <c r="Y30" s="22" t="s">
        <v>32</v>
      </c>
    </row>
    <row r="31" spans="1:25">
      <c r="A31" s="22" t="s">
        <v>33</v>
      </c>
      <c r="B31" s="209" t="s">
        <v>31</v>
      </c>
      <c r="C31" s="216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217">
        <v>0</v>
      </c>
      <c r="R31" s="216">
        <f t="shared" si="0"/>
        <v>0</v>
      </c>
      <c r="S31" s="390">
        <f t="shared" si="1"/>
        <v>0</v>
      </c>
      <c r="T31" s="403"/>
      <c r="U31" s="365">
        <v>0</v>
      </c>
      <c r="V31" s="358">
        <v>0</v>
      </c>
      <c r="W31" s="359">
        <f t="shared" si="2"/>
        <v>0</v>
      </c>
      <c r="Y31" s="22" t="s">
        <v>33</v>
      </c>
    </row>
    <row r="32" spans="1:25">
      <c r="A32" s="22" t="s">
        <v>34</v>
      </c>
      <c r="B32" s="209" t="s">
        <v>31</v>
      </c>
      <c r="C32" s="216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7">
        <v>0</v>
      </c>
      <c r="R32" s="216">
        <f t="shared" si="0"/>
        <v>0</v>
      </c>
      <c r="S32" s="390">
        <f t="shared" si="1"/>
        <v>0</v>
      </c>
      <c r="T32" s="403"/>
      <c r="U32" s="365">
        <v>0</v>
      </c>
      <c r="V32" s="358">
        <v>0</v>
      </c>
      <c r="W32" s="359">
        <f t="shared" si="2"/>
        <v>0</v>
      </c>
      <c r="Y32" s="22" t="s">
        <v>34</v>
      </c>
    </row>
    <row r="33" spans="1:25">
      <c r="A33" s="22" t="s">
        <v>35</v>
      </c>
      <c r="B33" s="209" t="s">
        <v>31</v>
      </c>
      <c r="C33" s="216">
        <v>0</v>
      </c>
      <c r="D33" s="212">
        <v>0</v>
      </c>
      <c r="E33" s="212">
        <v>2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7">
        <v>0</v>
      </c>
      <c r="R33" s="216">
        <f t="shared" si="0"/>
        <v>2</v>
      </c>
      <c r="S33" s="390">
        <f t="shared" si="1"/>
        <v>13</v>
      </c>
      <c r="T33" s="403"/>
      <c r="U33" s="365">
        <v>5</v>
      </c>
      <c r="V33" s="358">
        <v>0</v>
      </c>
      <c r="W33" s="359">
        <f t="shared" si="2"/>
        <v>5</v>
      </c>
      <c r="Y33" s="22" t="s">
        <v>35</v>
      </c>
    </row>
    <row r="34" spans="1:25">
      <c r="A34" s="22" t="s">
        <v>36</v>
      </c>
      <c r="B34" s="209" t="s">
        <v>31</v>
      </c>
      <c r="C34" s="216">
        <v>0</v>
      </c>
      <c r="D34" s="212">
        <v>0</v>
      </c>
      <c r="E34" s="212">
        <v>1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7">
        <v>0</v>
      </c>
      <c r="R34" s="216">
        <f t="shared" si="0"/>
        <v>1</v>
      </c>
      <c r="S34" s="390">
        <f t="shared" si="1"/>
        <v>5</v>
      </c>
      <c r="T34" s="403"/>
      <c r="U34" s="365">
        <v>2</v>
      </c>
      <c r="V34" s="358">
        <v>0</v>
      </c>
      <c r="W34" s="359">
        <f t="shared" si="2"/>
        <v>2</v>
      </c>
      <c r="Y34" s="22" t="s">
        <v>36</v>
      </c>
    </row>
    <row r="35" spans="1:25">
      <c r="A35" s="22" t="s">
        <v>38</v>
      </c>
      <c r="B35" s="209" t="s">
        <v>37</v>
      </c>
      <c r="C35" s="216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7">
        <v>0</v>
      </c>
      <c r="R35" s="216">
        <f t="shared" si="0"/>
        <v>0</v>
      </c>
      <c r="S35" s="390">
        <f t="shared" si="1"/>
        <v>3</v>
      </c>
      <c r="T35" s="403"/>
      <c r="U35" s="365">
        <v>1</v>
      </c>
      <c r="V35" s="358">
        <v>0</v>
      </c>
      <c r="W35" s="359">
        <f t="shared" si="2"/>
        <v>1</v>
      </c>
      <c r="Y35" s="22" t="s">
        <v>38</v>
      </c>
    </row>
    <row r="36" spans="1:25">
      <c r="A36" s="22" t="s">
        <v>39</v>
      </c>
      <c r="B36" s="209" t="s">
        <v>37</v>
      </c>
      <c r="C36" s="216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7">
        <v>0</v>
      </c>
      <c r="R36" s="216">
        <f t="shared" si="0"/>
        <v>0</v>
      </c>
      <c r="S36" s="390">
        <f t="shared" si="1"/>
        <v>0</v>
      </c>
      <c r="T36" s="403"/>
      <c r="U36" s="365">
        <v>0</v>
      </c>
      <c r="V36" s="358">
        <v>0</v>
      </c>
      <c r="W36" s="359">
        <f t="shared" si="2"/>
        <v>0</v>
      </c>
      <c r="Y36" s="22" t="s">
        <v>39</v>
      </c>
    </row>
    <row r="37" spans="1:25">
      <c r="A37" s="22" t="s">
        <v>40</v>
      </c>
      <c r="B37" s="209" t="s">
        <v>37</v>
      </c>
      <c r="C37" s="151">
        <v>0</v>
      </c>
      <c r="D37" s="148">
        <v>0</v>
      </c>
      <c r="E37" s="148">
        <v>1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9">
        <v>0</v>
      </c>
      <c r="R37" s="216">
        <f t="shared" si="0"/>
        <v>1</v>
      </c>
      <c r="S37" s="390">
        <f t="shared" si="1"/>
        <v>8</v>
      </c>
      <c r="T37" s="404"/>
      <c r="U37" s="365">
        <v>3</v>
      </c>
      <c r="V37" s="358">
        <v>0</v>
      </c>
      <c r="W37" s="359">
        <f t="shared" si="2"/>
        <v>3</v>
      </c>
      <c r="Y37" s="22" t="s">
        <v>40</v>
      </c>
    </row>
    <row r="38" spans="1:25">
      <c r="A38" s="22">
        <v>30</v>
      </c>
      <c r="B38" s="209" t="s">
        <v>37</v>
      </c>
      <c r="C38" s="151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9">
        <v>0</v>
      </c>
      <c r="R38" s="216">
        <f t="shared" si="0"/>
        <v>0</v>
      </c>
      <c r="S38" s="390">
        <f t="shared" si="1"/>
        <v>3</v>
      </c>
      <c r="T38" s="404"/>
      <c r="U38" s="365">
        <v>1</v>
      </c>
      <c r="V38" s="358">
        <v>0</v>
      </c>
      <c r="W38" s="359">
        <f t="shared" si="2"/>
        <v>1</v>
      </c>
      <c r="Y38" s="22">
        <v>30</v>
      </c>
    </row>
    <row r="39" spans="1:25">
      <c r="A39" s="22">
        <v>31</v>
      </c>
      <c r="B39" s="209" t="s">
        <v>41</v>
      </c>
      <c r="C39" s="151">
        <v>0</v>
      </c>
      <c r="D39" s="148">
        <v>0</v>
      </c>
      <c r="E39" s="148">
        <v>3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9">
        <v>0</v>
      </c>
      <c r="R39" s="216">
        <f t="shared" si="0"/>
        <v>3</v>
      </c>
      <c r="S39" s="390">
        <f t="shared" si="1"/>
        <v>12</v>
      </c>
      <c r="T39" s="404"/>
      <c r="U39" s="365">
        <v>5</v>
      </c>
      <c r="V39" s="358">
        <v>0</v>
      </c>
      <c r="W39" s="359">
        <f t="shared" si="2"/>
        <v>5</v>
      </c>
      <c r="Y39" s="22">
        <v>31</v>
      </c>
    </row>
    <row r="40" spans="1:25" ht="13.5" thickBot="1">
      <c r="A40" s="48">
        <v>32</v>
      </c>
      <c r="B40" s="210" t="s">
        <v>41</v>
      </c>
      <c r="C40" s="152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3">
        <v>0</v>
      </c>
      <c r="R40" s="391">
        <f>SUM(C40:Q40)</f>
        <v>0</v>
      </c>
      <c r="S40" s="392">
        <f t="shared" si="1"/>
        <v>0</v>
      </c>
      <c r="T40" s="404"/>
      <c r="U40" s="366">
        <v>0</v>
      </c>
      <c r="V40" s="361">
        <v>0</v>
      </c>
      <c r="W40" s="362">
        <f>U40+V40</f>
        <v>0</v>
      </c>
      <c r="Y40" s="48">
        <v>32</v>
      </c>
    </row>
    <row r="41" spans="1:25" ht="13.5" thickBot="1">
      <c r="A41" s="8" t="s">
        <v>0</v>
      </c>
      <c r="B41" s="38" t="s">
        <v>0</v>
      </c>
      <c r="C41" s="206">
        <v>1</v>
      </c>
      <c r="D41" s="193">
        <v>2</v>
      </c>
      <c r="E41" s="193">
        <v>3</v>
      </c>
      <c r="F41" s="193">
        <v>4</v>
      </c>
      <c r="G41" s="193">
        <v>5</v>
      </c>
      <c r="H41" s="193">
        <v>6</v>
      </c>
      <c r="I41" s="193">
        <v>7</v>
      </c>
      <c r="J41" s="193">
        <v>8</v>
      </c>
      <c r="K41" s="193">
        <v>9</v>
      </c>
      <c r="L41" s="193">
        <v>10</v>
      </c>
      <c r="M41" s="193">
        <v>11</v>
      </c>
      <c r="N41" s="193">
        <v>12</v>
      </c>
      <c r="O41" s="193">
        <v>13</v>
      </c>
      <c r="P41" s="193">
        <v>14</v>
      </c>
      <c r="Q41" s="193">
        <v>15</v>
      </c>
      <c r="R41" s="395"/>
      <c r="S41" s="394"/>
      <c r="T41" s="226"/>
      <c r="U41" s="393"/>
      <c r="V41" s="226"/>
      <c r="W41" s="394"/>
    </row>
    <row r="42" spans="1:25" ht="13.5" thickBot="1">
      <c r="A42" s="158" t="s">
        <v>51</v>
      </c>
      <c r="B42" s="156"/>
      <c r="C42" s="52">
        <f t="shared" ref="C42:W42" si="3">SUM(C9:C40)</f>
        <v>1</v>
      </c>
      <c r="D42" s="53">
        <f t="shared" si="3"/>
        <v>0</v>
      </c>
      <c r="E42" s="53">
        <f t="shared" si="3"/>
        <v>14</v>
      </c>
      <c r="F42" s="53">
        <f t="shared" si="3"/>
        <v>0</v>
      </c>
      <c r="G42" s="53">
        <f t="shared" si="3"/>
        <v>0</v>
      </c>
      <c r="H42" s="53">
        <f t="shared" si="3"/>
        <v>0</v>
      </c>
      <c r="I42" s="53">
        <f t="shared" si="3"/>
        <v>0</v>
      </c>
      <c r="J42" s="53">
        <f t="shared" si="3"/>
        <v>2</v>
      </c>
      <c r="K42" s="53">
        <f t="shared" si="3"/>
        <v>0</v>
      </c>
      <c r="L42" s="53">
        <f t="shared" si="3"/>
        <v>0</v>
      </c>
      <c r="M42" s="53">
        <f t="shared" si="3"/>
        <v>3</v>
      </c>
      <c r="N42" s="53">
        <f t="shared" si="3"/>
        <v>1</v>
      </c>
      <c r="O42" s="53">
        <f t="shared" si="3"/>
        <v>0</v>
      </c>
      <c r="P42" s="53">
        <f t="shared" si="3"/>
        <v>0</v>
      </c>
      <c r="Q42" s="227">
        <f t="shared" si="3"/>
        <v>0</v>
      </c>
      <c r="R42" s="399"/>
      <c r="S42" s="400"/>
      <c r="T42" s="397"/>
      <c r="U42" s="229">
        <f t="shared" si="3"/>
        <v>50</v>
      </c>
      <c r="V42" s="230">
        <f t="shared" si="3"/>
        <v>0</v>
      </c>
      <c r="W42" s="231">
        <f t="shared" si="3"/>
        <v>50</v>
      </c>
    </row>
    <row r="43" spans="1:25" ht="13.5" thickBot="1">
      <c r="A43" s="157" t="s">
        <v>43</v>
      </c>
      <c r="B43" s="156"/>
      <c r="C43" s="154">
        <f t="shared" ref="C43:Q43" si="4">C42/$W$42</f>
        <v>0.02</v>
      </c>
      <c r="D43" s="155">
        <f t="shared" si="4"/>
        <v>0</v>
      </c>
      <c r="E43" s="155">
        <f t="shared" si="4"/>
        <v>0.28000000000000003</v>
      </c>
      <c r="F43" s="155">
        <f t="shared" si="4"/>
        <v>0</v>
      </c>
      <c r="G43" s="155">
        <f t="shared" si="4"/>
        <v>0</v>
      </c>
      <c r="H43" s="155">
        <f t="shared" si="4"/>
        <v>0</v>
      </c>
      <c r="I43" s="155">
        <f t="shared" si="4"/>
        <v>0</v>
      </c>
      <c r="J43" s="155">
        <f t="shared" si="4"/>
        <v>0.04</v>
      </c>
      <c r="K43" s="155">
        <f t="shared" si="4"/>
        <v>0</v>
      </c>
      <c r="L43" s="155">
        <f t="shared" si="4"/>
        <v>0</v>
      </c>
      <c r="M43" s="155">
        <f t="shared" si="4"/>
        <v>0.06</v>
      </c>
      <c r="N43" s="155">
        <f t="shared" si="4"/>
        <v>0.02</v>
      </c>
      <c r="O43" s="155">
        <f t="shared" si="4"/>
        <v>0</v>
      </c>
      <c r="P43" s="155">
        <f t="shared" si="4"/>
        <v>0</v>
      </c>
      <c r="Q43" s="228">
        <f t="shared" si="4"/>
        <v>0</v>
      </c>
      <c r="R43" s="396"/>
      <c r="S43" s="401"/>
      <c r="T43" s="398"/>
      <c r="U43" s="232"/>
      <c r="V43" s="233"/>
      <c r="W43" s="234">
        <f>W42/$W$42</f>
        <v>1</v>
      </c>
    </row>
    <row r="44" spans="1:25">
      <c r="T44" s="226"/>
    </row>
    <row r="45" spans="1:25">
      <c r="T45" s="226"/>
    </row>
    <row r="46" spans="1:25">
      <c r="T46" s="226"/>
    </row>
    <row r="47" spans="1:25">
      <c r="T47" s="226"/>
    </row>
    <row r="48" spans="1:25">
      <c r="T48" s="226"/>
    </row>
    <row r="49" spans="20:20">
      <c r="T49" s="226"/>
    </row>
    <row r="50" spans="20:20">
      <c r="T50" s="226"/>
    </row>
    <row r="51" spans="20:20">
      <c r="T51" s="226"/>
    </row>
    <row r="52" spans="20:20">
      <c r="T52" s="226"/>
    </row>
  </sheetData>
  <mergeCells count="3">
    <mergeCell ref="C2:Q2"/>
    <mergeCell ref="C4:Q4"/>
    <mergeCell ref="C7:Q7"/>
  </mergeCells>
  <conditionalFormatting sqref="S9:S40">
    <cfRule type="cellIs" dxfId="11" priority="1" stopIfTrue="1" operator="greaterThanOrEqual">
      <formula>0</formula>
    </cfRule>
    <cfRule type="cellIs" dxfId="1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</vt:i4>
      </vt:variant>
    </vt:vector>
  </HeadingPairs>
  <TitlesOfParts>
    <vt:vector size="16" baseType="lpstr">
      <vt:lpstr>Votanti</vt:lpstr>
      <vt:lpstr>SpoglioCL</vt:lpstr>
      <vt:lpstr>L1 LIBERTA</vt:lpstr>
      <vt:lpstr>L2 FdI</vt:lpstr>
      <vt:lpstr>L3 FI</vt:lpstr>
      <vt:lpstr>L4 Verdi Sin</vt:lpstr>
      <vt:lpstr>L5 Lega</vt:lpstr>
      <vt:lpstr>L6 M5S</vt:lpstr>
      <vt:lpstr>L7 Alt_PopPPE</vt:lpstr>
      <vt:lpstr>L8 StUnEuropa</vt:lpstr>
      <vt:lpstr>L9 Dem.Sovr.PoP</vt:lpstr>
      <vt:lpstr>L10 PaceTerraDign.</vt:lpstr>
      <vt:lpstr>L11 PD</vt:lpstr>
      <vt:lpstr>L12 Azione</vt:lpstr>
      <vt:lpstr>Elenco votanti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carlo.paruzza</cp:lastModifiedBy>
  <cp:lastPrinted>2023-02-13T14:16:17Z</cp:lastPrinted>
  <dcterms:created xsi:type="dcterms:W3CDTF">2006-06-05T14:17:25Z</dcterms:created>
  <dcterms:modified xsi:type="dcterms:W3CDTF">2024-06-12T11:28:55Z</dcterms:modified>
</cp:coreProperties>
</file>